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adatsablon" sheetId="1" r:id="rId1"/>
    <sheet name="GMF-MÜGY-15 A-2014 (pály. lap)" sheetId="3" r:id="rId2"/>
    <sheet name="GMF-MÜGY-15 B-2014 (kinev. lap)" sheetId="4" r:id="rId3"/>
    <sheet name="háttértábla" sheetId="2" state="hidden" r:id="rId4"/>
  </sheets>
  <definedNames>
    <definedName name="felsőfokú">háttértábla!$E$12:$E$16</definedName>
    <definedName name="középfokú">háttértábla!$E$17:$E$21</definedName>
    <definedName name="Nem_oktatói">háttértábla!$B$17:$B$29</definedName>
    <definedName name="nktus">háttértábla!$W$4</definedName>
    <definedName name="nyelv">háttértábla!$G$2:$G$12</definedName>
    <definedName name="nyelvszint">háttértábla!$E$2:$E$4</definedName>
    <definedName name="nyelvvizsgatípus">háttértábla!$F$2:$F$4</definedName>
    <definedName name="ocens">háttértábla!$W$3</definedName>
    <definedName name="Oktatói">háttértábla!$B$2:$B$16</definedName>
    <definedName name="segéd">háttértábla!$W$5</definedName>
    <definedName name="tanár">háttértábla!$W$2</definedName>
    <definedName name="Vezetői">háttértábla!$B$30:$B$41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 i="1" l="1"/>
  <c r="B27" i="1"/>
  <c r="B38" i="3" l="1"/>
  <c r="B38" i="4"/>
  <c r="C14" i="4"/>
  <c r="C12" i="3"/>
  <c r="B25" i="4"/>
  <c r="B31" i="3"/>
  <c r="B75" i="1" l="1"/>
  <c r="E10" i="4"/>
  <c r="C10" i="4"/>
  <c r="E10" i="3"/>
  <c r="C10" i="3"/>
  <c r="C17" i="3" l="1"/>
  <c r="B26" i="3" l="1"/>
  <c r="B22" i="3"/>
  <c r="B24" i="3"/>
  <c r="E9" i="2" l="1"/>
  <c r="E11" i="2" l="1"/>
  <c r="B47" i="1"/>
  <c r="C18" i="3" l="1"/>
  <c r="C21" i="4"/>
  <c r="C16" i="3"/>
  <c r="C20" i="4"/>
  <c r="C19" i="4"/>
  <c r="C15" i="3"/>
  <c r="E14" i="3"/>
  <c r="E13" i="3"/>
  <c r="E17" i="4"/>
  <c r="E16" i="4"/>
  <c r="C13" i="3"/>
  <c r="C16" i="4"/>
  <c r="E11" i="3"/>
  <c r="E12" i="4"/>
  <c r="C11" i="3"/>
  <c r="C12" i="4"/>
  <c r="E4" i="3"/>
  <c r="C4" i="3"/>
  <c r="C8" i="3"/>
  <c r="C7" i="3"/>
  <c r="C18" i="4"/>
  <c r="C9" i="4"/>
  <c r="C5" i="4"/>
  <c r="B9" i="1"/>
</calcChain>
</file>

<file path=xl/sharedStrings.xml><?xml version="1.0" encoding="utf-8"?>
<sst xmlns="http://schemas.openxmlformats.org/spreadsheetml/2006/main" count="483" uniqueCount="347">
  <si>
    <t>Munkakörre vonatkozó adatok</t>
  </si>
  <si>
    <t>egyetemi tanár</t>
  </si>
  <si>
    <t>egyetemi docens</t>
  </si>
  <si>
    <t>Vezetői megbízás szintje</t>
  </si>
  <si>
    <t>nyelvtanár</t>
  </si>
  <si>
    <t>Munkakör szervezeti egysége</t>
  </si>
  <si>
    <t>Mechatronika és Gépszerkezettan Tanszék</t>
  </si>
  <si>
    <t>határozatlan idejű</t>
  </si>
  <si>
    <t>gazdasági tanár</t>
  </si>
  <si>
    <t>Határozott idejű jogviszony időtartama</t>
  </si>
  <si>
    <t>mestertanár</t>
  </si>
  <si>
    <t>Foglalkoztatás jellege</t>
  </si>
  <si>
    <t>Részmunkaidő tartama/hét</t>
  </si>
  <si>
    <t>tudományos főmunkatárs</t>
  </si>
  <si>
    <t>tudományos munkatárs</t>
  </si>
  <si>
    <t>tudományos segédmunkatárs</t>
  </si>
  <si>
    <t>Megye</t>
  </si>
  <si>
    <t>Győr-Moson-Sopron</t>
  </si>
  <si>
    <t>tanszéki mérnök</t>
  </si>
  <si>
    <t>Helység</t>
  </si>
  <si>
    <t>Győr</t>
  </si>
  <si>
    <t>gazdasági ügyintéző</t>
  </si>
  <si>
    <t>Irányítószám</t>
  </si>
  <si>
    <t>igazgatási ügyintéző</t>
  </si>
  <si>
    <t>Közterület neve</t>
  </si>
  <si>
    <t>Egyetem</t>
  </si>
  <si>
    <t>műszaki ügyintéző</t>
  </si>
  <si>
    <t>Közterület jellege</t>
  </si>
  <si>
    <t>tér</t>
  </si>
  <si>
    <t>ügyviteli alkalmazott</t>
  </si>
  <si>
    <t>Házszám</t>
  </si>
  <si>
    <t>műszaki alkalmazott</t>
  </si>
  <si>
    <t>technikus</t>
  </si>
  <si>
    <t>Elvárások</t>
  </si>
  <si>
    <t>könyvtáros</t>
  </si>
  <si>
    <t>Végzettség szintje</t>
  </si>
  <si>
    <t>felsőfokú iskolai végzettség</t>
  </si>
  <si>
    <t>Végzettség</t>
  </si>
  <si>
    <t>Szak/szakirány/képesítés</t>
  </si>
  <si>
    <t>Elvárt nyelvtudás</t>
  </si>
  <si>
    <t xml:space="preserve">Nyelv </t>
  </si>
  <si>
    <t xml:space="preserve">Nyelvtudás mértéke </t>
  </si>
  <si>
    <t xml:space="preserve">Nyelvtudás szintje </t>
  </si>
  <si>
    <t>gazdaságtudományi</t>
  </si>
  <si>
    <t>informatikai</t>
  </si>
  <si>
    <t>jogi</t>
  </si>
  <si>
    <t>matematikai</t>
  </si>
  <si>
    <t>műszaki - gépészmérnöki járműgépész/autógépész szakirány</t>
  </si>
  <si>
    <t>művészeti</t>
  </si>
  <si>
    <t>orvos- és egészségtudományi</t>
  </si>
  <si>
    <t>társadalomtudományi</t>
  </si>
  <si>
    <t>Egyéb elvárások</t>
  </si>
  <si>
    <t>Jogosítvány</t>
  </si>
  <si>
    <t>nem</t>
  </si>
  <si>
    <t>Vagyonnyilatkozat</t>
  </si>
  <si>
    <t>Előnyt jelentő nyelvtudás</t>
  </si>
  <si>
    <t>Egyéb előnyök</t>
  </si>
  <si>
    <t>Egyéb előny a munkakör betöltéséhez</t>
  </si>
  <si>
    <t>Kiírandó munkakör típusa</t>
  </si>
  <si>
    <t>Vezetői</t>
  </si>
  <si>
    <t>Beosztások</t>
  </si>
  <si>
    <t>kutató professzor</t>
  </si>
  <si>
    <t>mérnök tanár</t>
  </si>
  <si>
    <t>művész tanár</t>
  </si>
  <si>
    <t>testenevelő tanár</t>
  </si>
  <si>
    <t>adatrögzitő</t>
  </si>
  <si>
    <t>raktáros</t>
  </si>
  <si>
    <t>segédkönyvtáros</t>
  </si>
  <si>
    <t>Típus</t>
  </si>
  <si>
    <t>Műszaki Tudományi Kar</t>
  </si>
  <si>
    <t>Kautz Gyula Gazdaságtudományi Kar</t>
  </si>
  <si>
    <t>Deák Ferenc Állam- és Jogtudományi Kar</t>
  </si>
  <si>
    <t>Petz Lajos Egészségügyi és Szociális Intézet</t>
  </si>
  <si>
    <t>Varga Tibor Zeneművészeti Intézet</t>
  </si>
  <si>
    <t>MTK</t>
  </si>
  <si>
    <t>MTKkod</t>
  </si>
  <si>
    <t>KGK</t>
  </si>
  <si>
    <t>KGKkod</t>
  </si>
  <si>
    <t>DFK</t>
  </si>
  <si>
    <t>DFKkod</t>
  </si>
  <si>
    <t>PLI</t>
  </si>
  <si>
    <t>PLIkod</t>
  </si>
  <si>
    <t>VTI</t>
  </si>
  <si>
    <t>VTIkod</t>
  </si>
  <si>
    <t>MTK - Kari Titkárság</t>
  </si>
  <si>
    <t>3011</t>
  </si>
  <si>
    <t>KGK - Kari Titkárság</t>
  </si>
  <si>
    <t>3021</t>
  </si>
  <si>
    <t>DFK - Kari Titkárság</t>
  </si>
  <si>
    <t>3301</t>
  </si>
  <si>
    <t>PLI - Intézeti Titkárság</t>
  </si>
  <si>
    <t>3501</t>
  </si>
  <si>
    <t>VTI - Intézeti Titkárság</t>
  </si>
  <si>
    <t>3601</t>
  </si>
  <si>
    <t>Építészeti és Épületszerkezettani Tanszék</t>
  </si>
  <si>
    <t>3102</t>
  </si>
  <si>
    <t>Nemzetközi Kommunikáció Tanszék</t>
  </si>
  <si>
    <t>3403</t>
  </si>
  <si>
    <t>Alkotmányjogi és Politikatudományi Tanszék</t>
  </si>
  <si>
    <t>3302</t>
  </si>
  <si>
    <t>Egészségtudományi Tanszék</t>
  </si>
  <si>
    <t>3502</t>
  </si>
  <si>
    <t>Szólóhangszerek és Művészetelmélet Tanszék</t>
  </si>
  <si>
    <t>3602</t>
  </si>
  <si>
    <t>Építészettörténeti és Városépítési Tanszék</t>
  </si>
  <si>
    <t>3103</t>
  </si>
  <si>
    <t>Marketing és Menedzsment Tanszék</t>
  </si>
  <si>
    <t>3404</t>
  </si>
  <si>
    <t>Bűnügyi Tudományok Tanszék</t>
  </si>
  <si>
    <t>3303</t>
  </si>
  <si>
    <t>Szociális Munka Tanszék</t>
  </si>
  <si>
    <t>3503</t>
  </si>
  <si>
    <t>Zenekari Hangszerek Tanszék</t>
  </si>
  <si>
    <t>3603</t>
  </si>
  <si>
    <t>Épülettervezési Tanszék</t>
  </si>
  <si>
    <t>3104</t>
  </si>
  <si>
    <t>Regionális-tudományi és Közpolitikai Tanszék</t>
  </si>
  <si>
    <t>3406</t>
  </si>
  <si>
    <t>Jogelméleti Tanszék</t>
  </si>
  <si>
    <t>3304</t>
  </si>
  <si>
    <t>Testnevelési és Sportközpont</t>
  </si>
  <si>
    <t>3504</t>
  </si>
  <si>
    <t>Környezetmérnöki  Tanszék</t>
  </si>
  <si>
    <t>3105</t>
  </si>
  <si>
    <t>Gazdasági Elemzések Tanszék</t>
  </si>
  <si>
    <t>3408</t>
  </si>
  <si>
    <t>Jogtörténeti Tanszék</t>
  </si>
  <si>
    <t>3305</t>
  </si>
  <si>
    <t>Közlekedésépítési Tanszék</t>
  </si>
  <si>
    <t>3106</t>
  </si>
  <si>
    <t>Nemzetközi és Elméleti Gazdaságtan Tanszék</t>
  </si>
  <si>
    <t>3409</t>
  </si>
  <si>
    <t>Kereskedelmi, Agrár- és Munkajogi Tanszék</t>
  </si>
  <si>
    <t>3306</t>
  </si>
  <si>
    <t>Közlekedési Tanszék</t>
  </si>
  <si>
    <t>3107</t>
  </si>
  <si>
    <t>Közigazgatási és Pénzügyi Jogi Tanszék</t>
  </si>
  <si>
    <t>3307</t>
  </si>
  <si>
    <t>Logisztikai és Szállítmányozási Tanszék</t>
  </si>
  <si>
    <t>3108</t>
  </si>
  <si>
    <t>Nemzetközi Köz- és Magánjogi Tanszék</t>
  </si>
  <si>
    <t>3308</t>
  </si>
  <si>
    <t>Szerkezetépítési és Geotechnikai Tanszék</t>
  </si>
  <si>
    <t>3109</t>
  </si>
  <si>
    <t>Polgári Jogi és Polgári Eljárásjogi Tanszék</t>
  </si>
  <si>
    <t>3309</t>
  </si>
  <si>
    <t>Automatizálási Tanszék</t>
  </si>
  <si>
    <t>3203</t>
  </si>
  <si>
    <t>Fizika és Kémia Tanszék</t>
  </si>
  <si>
    <t>3204</t>
  </si>
  <si>
    <t>3205</t>
  </si>
  <si>
    <t>Informatika Tanszék</t>
  </si>
  <si>
    <t>3206</t>
  </si>
  <si>
    <t>Közúti és Vasúti Járművek Tanszék</t>
  </si>
  <si>
    <t>3207</t>
  </si>
  <si>
    <t>Matematika és Számítástudomány Tanszék</t>
  </si>
  <si>
    <t>3208</t>
  </si>
  <si>
    <t>Tanárképző Központ Tanszék</t>
  </si>
  <si>
    <t>3209</t>
  </si>
  <si>
    <t>Távközlési Tanszék</t>
  </si>
  <si>
    <t>3210</t>
  </si>
  <si>
    <t>Alkalmazott Mechanika Tanszék</t>
  </si>
  <si>
    <t>3211</t>
  </si>
  <si>
    <t>Anyagtudományi és Technológiai Tanszék</t>
  </si>
  <si>
    <t>3231</t>
  </si>
  <si>
    <t>Belsőégésű Motorok Tanszék</t>
  </si>
  <si>
    <t>3232</t>
  </si>
  <si>
    <t>Járműgyártási Tanszék</t>
  </si>
  <si>
    <t>3233</t>
  </si>
  <si>
    <t>Járműfejlesztési  Tanszék</t>
  </si>
  <si>
    <t>3234</t>
  </si>
  <si>
    <t>Nem_oktatói</t>
  </si>
  <si>
    <t>rektor</t>
  </si>
  <si>
    <t>rektorhelyettes</t>
  </si>
  <si>
    <t>dékán</t>
  </si>
  <si>
    <t>dékánhelyettes</t>
  </si>
  <si>
    <t>tanszékvezető</t>
  </si>
  <si>
    <t>igazgató</t>
  </si>
  <si>
    <t>igazgatóhelyettes</t>
  </si>
  <si>
    <t>főigazgató</t>
  </si>
  <si>
    <t>főtitkár</t>
  </si>
  <si>
    <t>titkárságvezető</t>
  </si>
  <si>
    <t>csoport/osztályvezető</t>
  </si>
  <si>
    <t>tanszékvezető-helyettes</t>
  </si>
  <si>
    <t>Munkakör/vezetői megbízás  megnevezése</t>
  </si>
  <si>
    <t>oktatói</t>
  </si>
  <si>
    <t>dátum</t>
  </si>
  <si>
    <t>Vezetői megbízás esetén a megbízás időtartama (-tól, -ig)</t>
  </si>
  <si>
    <t>alapfok</t>
  </si>
  <si>
    <t>középfok</t>
  </si>
  <si>
    <t>felsőfok</t>
  </si>
  <si>
    <t>szóbeli</t>
  </si>
  <si>
    <t>írásbeli</t>
  </si>
  <si>
    <t>komplex</t>
  </si>
  <si>
    <t>német</t>
  </si>
  <si>
    <t>orosz</t>
  </si>
  <si>
    <t>olasz</t>
  </si>
  <si>
    <t>francia</t>
  </si>
  <si>
    <t>spanyol</t>
  </si>
  <si>
    <t>portugál</t>
  </si>
  <si>
    <t>angol</t>
  </si>
  <si>
    <t xml:space="preserve">Pályázati adatlap </t>
  </si>
  <si>
    <t>(benyújtandó a rektornak 1 példányban, előzetesen véleményeztetni kell az érintett vezetőkkel)</t>
  </si>
  <si>
    <t>(csak dékán, önálló intézet igazgatója, önálló nem oktatási szervezeti egység vezetője nyújthatja be!)</t>
  </si>
  <si>
    <t>A betöltendő munkakör a HR tervben szerepel-e?</t>
  </si>
  <si>
    <t>igen</t>
  </si>
  <si>
    <t>A/</t>
  </si>
  <si>
    <t>Általános információk</t>
  </si>
  <si>
    <t>1.</t>
  </si>
  <si>
    <r>
      <t xml:space="preserve">Annak megjelölése, hogy a jóváhagyott éves HR tervben </t>
    </r>
    <r>
      <rPr>
        <b/>
        <u/>
        <sz val="10"/>
        <rFont val="Arial"/>
        <family val="2"/>
        <charset val="238"/>
      </rPr>
      <t>mely szervezeti egységhez</t>
    </r>
    <r>
      <rPr>
        <sz val="10"/>
        <rFont val="Arial"/>
        <family val="2"/>
        <charset val="238"/>
      </rPr>
      <t xml:space="preserve">, mely munkakörre vonatkozó terv végrehajtását célozza a pályázat </t>
    </r>
  </si>
  <si>
    <t>2.</t>
  </si>
  <si>
    <t>A létesítendő közalkalmazotti jogviszony jellemzői</t>
  </si>
  <si>
    <t xml:space="preserve"> - a jogviszony</t>
  </si>
  <si>
    <t>főállású</t>
  </si>
  <si>
    <t xml:space="preserve">további </t>
  </si>
  <si>
    <t>határozott idejű</t>
  </si>
  <si>
    <r>
      <t xml:space="preserve"> - ha határozott idejű, a szerződés időtartama </t>
    </r>
    <r>
      <rPr>
        <i/>
        <sz val="10"/>
        <rFont val="Arial"/>
        <family val="2"/>
        <charset val="238"/>
      </rPr>
      <t>(-tól; -ig)</t>
    </r>
  </si>
  <si>
    <t xml:space="preserve"> - munkaidő</t>
  </si>
  <si>
    <t>teljes</t>
  </si>
  <si>
    <t>rész (4 órás)</t>
  </si>
  <si>
    <t>rész (6 órás)</t>
  </si>
  <si>
    <t xml:space="preserve"> - a jogviszony kezdő időpontja</t>
  </si>
  <si>
    <t xml:space="preserve"> - várható bérigény/hó</t>
  </si>
  <si>
    <t xml:space="preserve"> - pénzügyi forrás megjelölése (munkaszám)</t>
  </si>
  <si>
    <t>B/</t>
  </si>
  <si>
    <t>(elvárt végzettség, szakmai tapasztalat, nyelvtudás)</t>
  </si>
  <si>
    <t>C/</t>
  </si>
  <si>
    <r>
      <t>(</t>
    </r>
    <r>
      <rPr>
        <i/>
        <sz val="8"/>
        <rFont val="Times"/>
        <family val="1"/>
        <charset val="238"/>
      </rPr>
      <t>dékán, önálló intézet igazgatója, önálló nem oktatási szerv.egység vezetője)</t>
    </r>
  </si>
  <si>
    <t>A pályázat kiírását engedélyezem:</t>
  </si>
  <si>
    <t xml:space="preserve"> rektor</t>
  </si>
  <si>
    <t>Szervezeti egység:</t>
  </si>
  <si>
    <t>Adatlap közalkalmazotti kinevezés kezdeményezéséhez</t>
  </si>
  <si>
    <t>CSAK LEFOLYTATOTT PÁLYÁZATI  ELJÁRÁS UTÁN ADHATÓ BE!</t>
  </si>
  <si>
    <t>A lefolytatott pályázat azonosító száma:</t>
  </si>
  <si>
    <t>Javasolt személy neve</t>
  </si>
  <si>
    <t xml:space="preserve"> - munkabér pénzügyi forrása (munkaszám):</t>
  </si>
  <si>
    <t>(feladatok, óraterhelés stb.)</t>
  </si>
  <si>
    <t>Csatolandó:</t>
  </si>
  <si>
    <t xml:space="preserve"> - szakmai önéletrajz</t>
  </si>
  <si>
    <t xml:space="preserve"> - iskolai végzettséget, tudományos fokozatot igazoló  okiratok másolata</t>
  </si>
  <si>
    <t xml:space="preserve"> - a munkakörre korábban benyújtott pályázati adatlap  másolati példánya</t>
  </si>
  <si>
    <t xml:space="preserve">   (GMF-MÜGY-9-2014 nyomtatvány)</t>
  </si>
  <si>
    <t>A kinevezést engedélyezem:</t>
  </si>
  <si>
    <t>Munkabér pénzügyi forrása (munkaszám):</t>
  </si>
  <si>
    <t>Várható bérigény/hó (bruttó)</t>
  </si>
  <si>
    <t>Egyéb feltételek a munkakör betöltéséhez (kötelező minimális feltételek)</t>
  </si>
  <si>
    <t>Kezdeményezés dátuma</t>
  </si>
  <si>
    <t xml:space="preserve">Győr, </t>
  </si>
  <si>
    <t>ügyvivő-szakértő</t>
  </si>
  <si>
    <t>Jogviszony típusa</t>
  </si>
  <si>
    <t>Tényleges havi bruttó bér</t>
  </si>
  <si>
    <t>A munkakörbe tartozó; illetve a a vezetői megbízással járó lényeges feladatok felsorolása részletezése</t>
  </si>
  <si>
    <t>Pályázat benyújtásának várható határideje*</t>
  </si>
  <si>
    <t>A pályázat kezdeményezéshez szükséges további adatok megadása</t>
  </si>
  <si>
    <t>Honlapon való publikálás kért dátuma (az aláírt adatlap Munkaügyre való megérkezését követő 5. munkanap legkorábban)</t>
  </si>
  <si>
    <t>Munkakör:</t>
  </si>
  <si>
    <t xml:space="preserve"> - munkakör/beosztás megnevezése</t>
  </si>
  <si>
    <t>Jogviszony időtartamának típusa</t>
  </si>
  <si>
    <t>Munkakör betölthetőségének időpontja</t>
  </si>
  <si>
    <t>Munkakörbe tartozó feladatok az Alkalmazási Szabályok és Követelmények alapján (egyes munkakörök esetében automatikusan töltődik)</t>
  </si>
  <si>
    <t>Munkavégzés helye, feltételei</t>
  </si>
  <si>
    <t>Nyelvtudás szükséges-e?</t>
  </si>
  <si>
    <t>emelt szintű szakképesítés</t>
  </si>
  <si>
    <t>felsőfokú képesítés</t>
  </si>
  <si>
    <t>középfokú képesítés</t>
  </si>
  <si>
    <t>középiskola/gimnázium</t>
  </si>
  <si>
    <t>MBA</t>
  </si>
  <si>
    <t>szakmunkásképző intézet</t>
  </si>
  <si>
    <t>technikum</t>
  </si>
  <si>
    <t>középfokú iskolai végzettség</t>
  </si>
  <si>
    <t>főiskola (BA/BSC)</t>
  </si>
  <si>
    <t>egyetem (MA/MSC vagy osztatlan képzés)</t>
  </si>
  <si>
    <t>PhD (DLA)</t>
  </si>
  <si>
    <t>Egyéb feltételek a munkakör betöltéséhez (opcionális feltételek a minimális feltételek kiegészítésére, szigorítására)</t>
  </si>
  <si>
    <t>Van-e előnyt jelentő nyelvtudás?</t>
  </si>
  <si>
    <t>Citromsárga cellák kitöltése a pályázat kezdeményezéséhez kötelező!</t>
  </si>
  <si>
    <t>Narancssárga cellák kitöltése opcionális!</t>
  </si>
  <si>
    <t>Zöld cellák kitöltése a kinevezés indításához kötelező!</t>
  </si>
  <si>
    <t>Előnyt jelentő adatok (opcionális)</t>
  </si>
  <si>
    <t>Van-e előnyt jelentő végzettség?</t>
  </si>
  <si>
    <t xml:space="preserve">Kinevezéshez szükséges adatok megadása (csak lefolytatott pályáztatás esetén) </t>
  </si>
  <si>
    <t xml:space="preserve"> </t>
  </si>
  <si>
    <t>munkakör</t>
  </si>
  <si>
    <t>min. feltétel</t>
  </si>
  <si>
    <t>min. feladat</t>
  </si>
  <si>
    <t xml:space="preserve">Tudományos fokozat; hazai és nemzetközi publikációs, ill. művészi tevékenység; aktív részvétel a tudományos, ill. művészeti közéletben; legalább tíz éves felsőoktatási oktatói tapasztalat vagy habilitáció.
</t>
  </si>
  <si>
    <t>Tudományos fokozat; publikációs, ill. művészi tevékenység; aktív részvétel a tudományos, ill. művészeti közéletben; legalább egy idegen nyelven a szakirodalom kutatáshoz megfelelő nyelvismeret; legalább négy éves oktatási (legalább óraadói) vagy szakmai gyakorlat, ill. koncertező művészi gyakorlat.</t>
  </si>
  <si>
    <t>Heti munkaidejéből két oktatási félév átlagában 16 órát tanítási tevékenységre fordít; részvétel a diplomatervek, szakdolgozatok konzultációs feladataiban; részvétel a hallgatói tehetséggondozásban, TMDK témákat kijelölése éshallgatók ezirányú munkájának irányítsa; részvételt a tudományos munkában és felkészülés saját kutatási terület kialakítására,, ill. eredményes művészeti tevékenység folytatása.</t>
  </si>
  <si>
    <t>Az egyetemen oktatott valamely nyelvből szerzett alap- vagy mesterfokú nyelvtanári képesítés. Nem magyar anyanyelvű pályázók esetében, ha az oktatott nyelv és a pályázó anyanyelve azonos, az alkalmazás feltétele az adott nyelven szerzett alap- vagy mesterfokú képesítés.</t>
  </si>
  <si>
    <t>A művelt idegen nyelvnek/nyelveknek megfelelően, két tanulmányi félév átlagában heti 20 órában részvétel az idegen nyelvi foglalkozások megtartásában és a hallgatói felkészültség ellenőrzésében; közvetlen munkahelyi vezetőjének irányításával részvétel az alkalmazásakor figyelembe vett képesítések szerinti nyelvek oktatásában; folyamatosan fejlessze nyelvi felkészültségét; részvétel a nyelvi képzés fejlesztésében; közreműködés az idegen nyelvű kultúrák terjesztésében az Egyetemen, ezzel összefüggő programok előkészítésében, szervezésében, és lebonyolításában.</t>
  </si>
  <si>
    <t>Az Egyetemen oktatott zeneművészeti szakirányoknak megfelelő művész vagy művésztanár diploma.</t>
  </si>
  <si>
    <t>Művészeti ágának megfelelően, két tanulmányi félév átlagában heti 20 órában részvétel a hallgatók képzésében, konzultálásában, vizsgáztatásában; folyamatos eredményes hazai és nemzetközi művészeti tevékenységet (koncertezés, kiállítások, stb.) folytatása; aktív részvétel a művészeti szakmai közéletben.
Közvetlen munkahelyi vezetőjének irányításával részvétel az oktatás előkészítésében, foglalkozások vezetésében; részvétel a szakdolgozatok konzultálásában és a hallgatók művészi munkájának irányításában és a TMDK munkában.</t>
  </si>
  <si>
    <t>Az alap- vagy mesterfokozatú  testnevelő tanári végzettség.</t>
  </si>
  <si>
    <t>A művelt sportágnak megfelelően, két tanulmányi félév átlagában heti 20 órában részvétel az általános testnevelési felkészítő foglalkozások vezetésében, edzések és szabadidő sportfoglalkozások vezetése,  tantervben előírt testnevelési követelmények teljesítésének értékelése; programajánlatok kidolgozása; eredményes részvétel edzői, szakedzői tanfolyamokon, továbbképzéseken; megbízás esetén az Egyetemi Sportklub szakosztályaiban edzői tevékenység folytatása.</t>
  </si>
  <si>
    <t>Szakterületének megfelelően, két tanulmányi félév átlagában heti 20 órában gyakorlatok, laboratóriumi foglalkozások vezetésével részt vegyen az oktatásban; részt vegyen a szakdolgozatok konzultálásában és gyakorlati segítség nyújtásával támogassa a hallgatókat a gyakorlati feladatok kidolgozásában és a TMDK munkában; közvetlen munkahelyi vezetőjének irányításával részt vegyen az oktatás előkészítésében, és lebonyolításában.</t>
  </si>
  <si>
    <t>Szakirányú mesterfokozatú végzettség.</t>
  </si>
  <si>
    <t>Mesterfokozatú (egyetemi) végzettség.</t>
  </si>
  <si>
    <t>Szakterületének megfelelően, két tanulmányi félév átlagában heti 20 órában gyakorlatok vezetésével részvétel az oktatásban és a szakmai gyakorlatok ellenőrzésében; részvétel a szakdolgozatok konzultálásában és gyakorlati segítség nyújtásával a hallgatók támogatása a gyakorlati feladatok kidolgozásában és a TMDK munkában; közvetlen munkahelyi vezetőjének irányításával részvétel az oktatás előkészítésében, és lebonyolításában.</t>
  </si>
  <si>
    <t>Heti munkaidejéből két oktatási félév átlagában 20 órát tanítási tevékenységre fordít; 
részvétel a diplomatervek, szakdolgozatok, TMDK munka konzultálásában; részvétel a szakmai közéletben.</t>
  </si>
  <si>
    <t>Tudományos fokozat; az adott tudomány- vagy művészeti terület olyan nemzetközileg elismert képviselője legyen, aki kiemelkedő tudományos kutatói, illetve művészi munkásságot fejt ki; az oktatásban, kutatásban, kutatásszervezésben szerzett tapasztalatai alapján alkalmas legyen a hallgatók és a doktori képzésben részt vevők tanulmányi valamint a tanársegédek és adjunktusok tudományos, illetve művészi munkájának irányítására, koordinálására, valamint kutatási projektek vezetésére; idegen nyelven publikáljon, szemináriumokat, előadásokat tartson.</t>
  </si>
  <si>
    <t>Doktori képzés előzetes megkezdése; legalább egy idegen nyelven a szakirodalom kutatáshoz megfelelő nyelvismeret.</t>
  </si>
  <si>
    <t>Tudományos fokozat; az adott tudományterületen legalább 3 éves sikeres oktatói és/vagy kutatói gyakorlat; idegen nyelven publikáljon, szemináriumokat, előadásokat tartson.</t>
  </si>
  <si>
    <t xml:space="preserve">Művelt tudományterületének megfelelően kutatási projektek vezetése, koordinálása; az elért tudományos eredmények folyamatos publikálása hazai és nemzetközi szaklapokban, tudományos konferenciákon, szakkönyvekben; aktív részvétel a doktori képzésben; aktív részvétel a tudományos, szakmai közéletben.
 </t>
  </si>
  <si>
    <t>Művelt tudományterületének megfelelően részvétel kutatási projektekben;
részvétel az elért tudományos eredményeket hazai és nemzetközi szaklapokban, tudományos konferenciákon, szakkönyvekben történő publikálásában; aktív részvétel a tudományos, szakmai közéletben.</t>
  </si>
  <si>
    <t>Művelt tudományterületének megfelelően részvétel kutatási projektekben; részvétel az elért tudományos eredmények folyamatos publikálásában hazai és nemzetközi szaklapokban, tudományos konferenciákon, szakkönyvekben; aktív részvétel a tudományos, szakmai közéletben.</t>
  </si>
  <si>
    <t>Mesterfokozat vagy alapfokozat és szakképzettség a konkrét munkakörben elvártak szerint.</t>
  </si>
  <si>
    <t>Mesterfokozat vagy alapfokozat és természettudományos vagy mérnöki szakirányú szakképzettség.</t>
  </si>
  <si>
    <t>Alapfokú vagy középiskolai végzettség és arra épülő szakirányú képesítés.</t>
  </si>
  <si>
    <t>A közvetlen munkahelyi vezető irányításával a rá bízott feladatokat a legnagyobb gondossággal ellátja; tevékenységével hozzájárul az Egyetem üzemviteli, műszaki, adminisztratív feladatainak színvonalas ellátásához.</t>
  </si>
  <si>
    <t xml:space="preserve">Közvetlen munkahelyi vezetőjének irányításával résztvesz az alkalmazásakor figyelembe vett képesítések szerinti szakmai munkában.
Folyamatosan szinten tartja és fejleszti szakmai tudását.
 </t>
  </si>
  <si>
    <t>Főiskolai szintű szakirányú szakképzettség, vagy főiskolai szintű végzettség és a munkakör betöltéséhez szükséges szakképzésben szerzett középszintű szakképesítés, vagy egyetemi szintű szakirányú szakképzettség, vagy egyetemi szintű végzettség és a munkakör betöltéséhez szükséges szakképesítés.</t>
  </si>
  <si>
    <t xml:space="preserve">Az oktató, kutató laboratóriumokban közvetlenül, hatékonyan segíti az oktatók, kutatók munkáját, a hallgatók gyakorlati képzését. Önállóan végez kutatási részfeladatokat.
 </t>
  </si>
  <si>
    <t>Középiskolai végzettséget igénylő szakképesítés, vagy felsőfokú végzettségi szintet nem tanúsító felsőfokú szakképesítést igazoló bizonyítvány, vagy felsőfokú végzettségi szintet nem tanúsító felsőfokú szakképesítést igazoló bizonyítvány.</t>
  </si>
  <si>
    <t>Alapfokú vagy középiskolai végzettség és arra épülő szakirányú képesítés, vagy alapfokozat.</t>
  </si>
  <si>
    <t>Tudományos fokozat; az adott tudományterületen legalább 6 éves sikeres oktatói és/vagy kutatói gyakorlat; idegen nyelven publikáció, szemináriumok, előadások tartása.</t>
  </si>
  <si>
    <t>Művelt tudományterületének megfelelően részvétel a kutatási projektek vezetésében; az elért tudományos eredmények folyamatos publikálása a hazai és nemzetközi szaklapokban, tudományos konferenciákon, szakkönyvekben; aktív részvétel a doktori képzésben; aktív részvétel a tudományos, szakmai közéletben.</t>
  </si>
  <si>
    <t>Doktorandus jogviszony.</t>
  </si>
  <si>
    <t>Középiskolai végzettséget igazoló szakképesítés, vagy középiskolai végzettség és felsőfokú végzettségi szintet nem tanúsító – felsőfokú szakképesítést igazoló – bizonyítvány, vagy alapfokozat.</t>
  </si>
  <si>
    <t xml:space="preserve">Az adminisztratív jellegű munkával hatékonyan segíti az Egyetemen folyó szakmai munkát. Közvetlen munkahelyi vezetőjének irányításával adminisztratív feladatait pontos, precíz ellátása. </t>
  </si>
  <si>
    <t>A hatályos jogszabályok, valamint az egyetem szervezeti és működési szabályzata alapján az intézmény irányításával összefüggő feladatok ellátása, különösen: az egyetem képzési, tudományos kutatási, igazgatási és gazdasági tevékenységének irányítása; a karok, az oktatási, tudományos kutatási és más szervezeti egységek munkájának összehangolása; az egyetem képviseletének ellátása; a humánpolitikai munka irányítása; az intézmény rendelkezésére álló költségvetési előirányzatok, vagyon és más források feletti – jogszabályok szerinti – rendelkezés; az egyetem fejlesztésére és korszerűsítésére vonatkozó koncepciók kialakítása, az erre irányuló munka szervezése és összefogása; kapcsolattartás az egyetem, a karok érdekképviseleti szerveivel, a hallgatói képviseletekkel; az egyetem által meghatározott további feladatok.</t>
  </si>
  <si>
    <t>Egyetemi szintű végzettség és szakképzettség; egyetemi tanári kinevezéssel elismert oktatási és nemzetközi szintű tudományos kutatói tevékenység a műszaki vagy a társadalomtudományok tudományterületen, illetve ezek határterületeinek valamelyikén; határozatlan időre szóló teljes munkaidejű egyetemi tanári kinevezés; a nemzeti felsőoktatásról szóló törvény szerinti tudományos fokozat; többéves felsőoktatási vezetői gyakorlat, szervezési, gazdálkodási ismeretek; a Közös Európai Referenciakeret szerinti államilag elismert, (középfokú) B2 komplex nyelvvizsga-bizonyítvány német vagy angol nyelven, vagy azzal egyenértékű okirat.</t>
  </si>
  <si>
    <t>PhD, tudományos fokozat. A pályázaton csak a Széchenyi István Egyetem egyetemi tanárai és egyetemi docensei vehetnek részt. A pályázónak képesnek kell lennie a Karon folyó oktatási feladatok intézményi szintű koordinálására, szakmai viták levezetésre és az azokban való aktív közreműködésre. A pályázónak rendelkeznie kell megfelelő tájékozottsággal az Egyetem szervezeti felépítését, működését, tudományos és kutatási tevékenységét, gazdálkodását és finanszírozását érintő kérdésekben.</t>
  </si>
  <si>
    <t>A kinevezésre kerülő dékán feladata a Széchenyi István Egyetem Szervezeti és Működési Szabályzatának 11. szakasza szerint a  Kar vezetése és képviselete; oktató, tudományos, nemzetközi tevékenységének szervezése, koordinálása, értékelése és ellenőrzése; átruházott hatáskörben munkáltatói jogkörök gyakorlása; a Kar gazdálkodási és adminisztratív tevékenységének irányítása, felügyelete és ellenőrzése. 
A dékán jog- és feladatkörére az Egyetem SZMSZ-ának 44.–48. szakaszai vonatkoznak.
(A részletes rendelkezések megtalálhatók a http://rh.sze.hu/downloadmanager/index/id/818/m/3731 internet címen.)</t>
  </si>
  <si>
    <t>A pályázaton csak a  Kar teljes munkaidőben foglalkoztatott, tudományos fokozattal rendelkező egyetemi tanárai és egyetemi docensei vehetnek részt. A pályázónak képesnek kell lennie a Karon folyó tevékenységek kari szintű koordinálására, szakmai viták levezetésre és az azokban való aktív közreműködésre. A pályázónak rendelkeznie kell megfelelő tájékozottsággal az Egyetem és a Kar szervezeti felépítését, működését, oktatási, tudományos és kutatási tevékenységét, gazdálkodását és finanszírozását érintő kérdésekben.</t>
  </si>
  <si>
    <t>A pályázaton a Széchenyi István Egyetem teljes munkaidőben foglalkoztatott, tudományos fokozattal rendelkező oktatói vehetnek részt. A pályázó ismerje kellőképpen és átfogóan a megpályázott tanszék oktatási, szakmai/tudományos, gazdálkodási és pályázati, valamint adminisztratív tevékenységét. Szakmai és emberi tulajdonságai és tapasztalatai alapján legyen alkalmas mindezen tevékenységek tanszéki szintű koordinálására, irányítására, szervezésére, menedzselésére és ellenőrzésére, szakmai viták levezetésre és az azokban való aktív közreműködésre. A pályázónak átfogó ismeretekkel kell rendelkeznie az Egyetem szervezeti felépítéséről, működéséről valamint gazdálkodásáról és finanszírozásáról is.</t>
  </si>
  <si>
    <t xml:space="preserve"> A kinevezésre kerülő főtitkár feladata az Egyetem Szervezeti és Működési Rendjének 20. szakaszában (megtalálható az http://rh.sze.hu/intezmenyi-szabalyzatok a Szervezeti és Működési Szabályzat menüpont alatt) a Rektori Hivatal feladat- és hatáskörébe tartozóan megjelölt tevékenységek irányítása, végrehajtásának megszervezése és ellenőrzése, továbbá az egyetemi Szenátus üléseinek előkészítése, lebonyolításának segítése, a határozatok végrehajtásnak és nyilvántartásának megszervezése.</t>
  </si>
  <si>
    <t>Egyetemi végzettség. A pályázaton csak a Széchenyi István Egyetem közalkalmazottai vehetnek részt. A pályázónak képesnek kell lennie az Egyetem adminisztratív irányításával kapcsolatos feladatok intézményi szintű koordinálására, szakmai viták levezetésre és az azokban való aktív közreműködésre. A pályázónak rendelkeznie kell megfelelő tájékozottsággal az Egyetem szervezeti felépítését, működését, tudományos és kutatási tevékenységét, gazdálkodását és finanszírozását érintő kérdésekben.</t>
  </si>
  <si>
    <t xml:space="preserve">A pályázaton csak a Széchenyi István Egyetem közalkalmazottai vehetnek részt. A pályázónak rendelkeznie kell megfelelő tájékozottsággal az Egyetem szervezeti felépítését, működését, tudományos és kutatási tevékenységét, gazdálkodását és finanszírozását érintő kérdésekben. </t>
  </si>
  <si>
    <t>Szakmai, döntés-előkészítési feladatát a tőle elvárható szakértelemmel látja el. Közvetlen munkahelyi vezetőjének irányításával részt vesz az alkalmazásakor figyelembe vett képesítések szerinti szakmai, döntés-előkészítési munkában. Folyamatosan szintenttartja, fejleszti szakmai tudását.</t>
  </si>
  <si>
    <t>Szakmai feladatát önállóan, szakértelemmel látja el; közvetlen munkahelyi vezetőjének irányításával résztvesz az alkalmazásakor figyelembe vett képesítések szerinti szakmai munkában; folyamatosan szinten tartja, fejleszti szakmai tudását.</t>
  </si>
  <si>
    <t>Az oktatást közvetlenül segítő tevékenységet közvetlen munkahelyi vezetőjének irányításával, de önállóan látja el; résztvesz az oktatás feltételeinek (labor, műhely, hardver, szoftver stb.) megteremtésében, üzemeltetésében, karbantartásában és fejlesztésében.</t>
  </si>
  <si>
    <t>Kinevezés kezdeményezésének dátuma</t>
  </si>
  <si>
    <t>*A publikálás idejétől számított érték (oktató, vezetők 30 nap, nem oktatatók 15 nap)</t>
  </si>
  <si>
    <t>A munkakör/vezetői megbízás betöltésének feltételei:</t>
  </si>
  <si>
    <t>A munkakörbe/vezetői megbízáshoz tartozó lényeges feladatok:</t>
  </si>
  <si>
    <t>A közalkalmazotti felvétel/vezetői megbízás rövid indoklása:</t>
  </si>
  <si>
    <t>A pályázaton csak a  Kar teljes munkaidőben foglalkoztatott, tudományos fokozattal rendelkező oktatói vehetnek részt. A pályázónak képesnek kell lennie a Karon folyó tevékenységek kari szintű koordinálására, szakmai viták levezetésre és az azokban való aktív közreműködésre. A pályázónak rendelkeznie kell megfelelő tájékozottsággal az Egyetem és a Kar szervezeti felépítését, működését, oktatási, tudományos és kutatási tevékenységét, gazdálkodását és finanszírozását érintő kérdésekben.</t>
  </si>
  <si>
    <t>tudományos tanácsadó</t>
  </si>
  <si>
    <t>adjunktus</t>
  </si>
  <si>
    <t>tanársegéd</t>
  </si>
  <si>
    <t>Heti munkaidejéből két oktatási félév átlagában 10 óra tanítási tevékenységre való fordítása; részvétel a doktori képzésben; a tantervek korszerűsítésében való aktív részvétel; adjunktusok és tanársegédek oktatási tevékenységének és tudományos munkájának ill. művészi tevékenységének vezetése; diplomatervek, szakdolgozatok készítésének szakmai vezetése és a kapcsolódó konzultációs feladatok ellátása; a hallgatói tehetséggondozásban való részvétel, TMDK témák kijelölése és a hallgatók ezirányú munkájának irányítása; folyamatosan eredményes tudományos  ill. művészeti tevékenység végzése; tudományos eredményeiről hazai és nemzetközi publikációk rendszeres megjelentetése ill. elismert hazai és nemzetközi művészi tevékenység folytatása; aktív részvétel a hazai és nemzetközi tudományos ill. művészeti” közéletben.</t>
  </si>
  <si>
    <t>Tudományos fokozat; habilitáció vagy azzal egyenértékű nemzetközi felsőoktatási oktatói gyakorlat; az adott tudomány- vagy művészeti terület nemzetközileg elismert szintű művelése; kiemelkedő tudományos kutatói, illetve művészi munkásság; aktív részvétel a hazai és nemzetközi tudományos ill. művészeti közéletben; az oktatásban, kutatásban, kutatásszervezésben szerzett tapasztalatai alapján alkalmasság a hallgatók és a doktori képzésben részt vevők tanulmányi valamint a tanársegédek és adjunktusok tudományos, illetve művészi munkájának vezetésére; idegen nyelven folytatott publikációs tevékenység, szemináriumok, előadások tartása.</t>
  </si>
  <si>
    <r>
      <t xml:space="preserve">Heti munkaidejéből két oktatási félév átlagában 12 órát tanítási </t>
    </r>
    <r>
      <rPr>
        <sz val="11"/>
        <color theme="1"/>
        <rFont val="Calibri"/>
        <family val="2"/>
        <charset val="238"/>
        <scheme val="minor"/>
      </rPr>
      <t>tevékenységre való fordítása;</t>
    </r>
    <r>
      <rPr>
        <sz val="11"/>
        <color rgb="FF000000"/>
        <rFont val="Calibri"/>
        <family val="2"/>
        <charset val="238"/>
        <scheme val="minor"/>
      </rPr>
      <t xml:space="preserve"> tantárgyának folyamatos fejlesztése és részvétel a tantervek korszerűsítésében; adjunktusok és tanársegédek oktatási tevékenységének és a doktorandusok tudományos munkájának ill. művészi tevékenységének vezetése;  diplomatervek, szakdolgozatok készítésének szakmai vezetése és a kapcsolódó konzultációs feladatok ellátása; részvétel a hallgatói tehetséggondozásban, TMDK témák kijelölése és a hallgatók ezirányú munkájának irányítása; </t>
    </r>
    <r>
      <rPr>
        <sz val="11"/>
        <color theme="1"/>
        <rFont val="Calibri"/>
        <family val="2"/>
        <charset val="238"/>
        <scheme val="minor"/>
      </rPr>
      <t>folyamatosan eredményes tudományos ill. művészeti tevékenység végzése; tudományos eredményeiről hazai és nemzetközi publikációk rendszeres megjelentetése ill. elismert hazai és nemzetközi művészi tevékenység folytatás; aktív részvétel a hazai és nemzetközi tudományos  ill. művészeti közéletben</t>
    </r>
  </si>
  <si>
    <t>Heti munkaidejéből két oktatási félév átlagában 14 órát tanítási tevékenységre fordít; részvétel a diplomatervek, szakdolgozatok konzultációs feladataiban; résztvétel a hallgatói tehetséggondozásban, TMDK témák kijelölése és  a hallgatók ezirányú munkájának irányítsa; résztvétel a tudományos munkában, ill. művészeti tevékenység végzése; folyamatosan eredményes tudományos, ill. művészeti tevékenység végzése; tudományos eredményeiről rendszeresen jelentessen meg publikációkat, ill. folytasson elismert művészi tevékenységet; aktív részvétel a tudományos, szakmai közéletben.</t>
  </si>
  <si>
    <t>könyvtáros asszisztens</t>
  </si>
  <si>
    <t>A könyvtáros asszisztens munkakörbe történő kinevezés feltétele középfokú iskolai végzettséget
igénylő középfokú könyvtárosi szakképesítés.</t>
  </si>
  <si>
    <t>Közvetlen munkahelyi vezetőjének irányításával részt vesz az alkalmazásakor figyelembe vett képesítések szerinti szakmai munkában valamint folyamatosan szinten tartja, fejleszti szakmai tudását.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</si>
</sst>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Ft&quot;;[Red]\-#,##0\ &quot;Ft&quot;"/>
    <numFmt numFmtId="164" formatCode="[$-F800]dddd\,\ mmmm\ dd\,\ yyyy"/>
    <numFmt numFmtId="165" formatCode="#,##0\ &quot;Ft&quot;"/>
  </numFmts>
  <fonts count="26" x14ac:knownFonts="1">
    <font>
      <sz val="11"/>
      <color theme="1"/>
      <name val="Calibri"/>
      <family val="2"/>
      <charset val="238"/>
      <scheme val="minor"/>
    </font>
    <font>
      <sz val="11"/>
      <color theme="1"/>
      <name val="Calibri"/>
      <family val="2"/>
      <charset val="238"/>
      <scheme val="minor"/>
    </font>
    <font>
      <sz val="11"/>
      <color rgb="FF333333"/>
      <name val="Arial"/>
      <family val="2"/>
      <charset val="238"/>
    </font>
    <font>
      <sz val="10"/>
      <name val="Arial"/>
      <family val="2"/>
      <charset val="238"/>
    </font>
    <font>
      <sz val="11"/>
      <color theme="1"/>
      <name val="Arial"/>
      <family val="2"/>
      <charset val="238"/>
    </font>
    <font>
      <sz val="11"/>
      <name val="Arial"/>
      <family val="2"/>
      <charset val="238"/>
    </font>
    <font>
      <b/>
      <sz val="11"/>
      <color theme="1"/>
      <name val="Calibri"/>
      <family val="2"/>
      <charset val="238"/>
      <scheme val="minor"/>
    </font>
    <font>
      <b/>
      <sz val="14"/>
      <name val="Arial"/>
      <family val="2"/>
      <charset val="238"/>
    </font>
    <font>
      <b/>
      <sz val="10"/>
      <name val="Arial"/>
      <family val="2"/>
      <charset val="238"/>
    </font>
    <font>
      <i/>
      <sz val="10"/>
      <name val="Arial"/>
      <family val="2"/>
      <charset val="238"/>
    </font>
    <font>
      <b/>
      <u/>
      <sz val="10"/>
      <name val="Arial"/>
      <family val="2"/>
      <charset val="238"/>
    </font>
    <font>
      <i/>
      <sz val="8"/>
      <name val="Arial"/>
      <family val="2"/>
      <charset val="238"/>
    </font>
    <font>
      <sz val="8"/>
      <name val="Arial"/>
      <family val="2"/>
      <charset val="238"/>
    </font>
    <font>
      <sz val="8"/>
      <name val="Times"/>
      <family val="1"/>
      <charset val="238"/>
    </font>
    <font>
      <i/>
      <sz val="8"/>
      <name val="Times"/>
      <family val="1"/>
      <charset val="238"/>
    </font>
    <font>
      <sz val="10"/>
      <name val="Times"/>
      <family val="1"/>
      <charset val="238"/>
    </font>
    <font>
      <b/>
      <i/>
      <sz val="10"/>
      <name val="Arial"/>
      <family val="2"/>
      <charset val="238"/>
    </font>
    <font>
      <b/>
      <sz val="11"/>
      <name val="Arial"/>
      <family val="2"/>
      <charset val="238"/>
    </font>
    <font>
      <b/>
      <sz val="11"/>
      <color rgb="FFCC6600"/>
      <name val="Arial"/>
      <family val="2"/>
      <charset val="238"/>
    </font>
    <font>
      <b/>
      <sz val="11"/>
      <color rgb="FFFFFFFF"/>
      <name val="Arial"/>
      <family val="2"/>
      <charset val="238"/>
    </font>
    <font>
      <b/>
      <sz val="11"/>
      <color rgb="FF333333"/>
      <name val="Arial"/>
      <family val="2"/>
      <charset val="238"/>
    </font>
    <font>
      <b/>
      <sz val="14"/>
      <color rgb="FFCC6600"/>
      <name val="Arial"/>
      <family val="2"/>
      <charset val="238"/>
    </font>
    <font>
      <b/>
      <sz val="11"/>
      <color theme="1"/>
      <name val="Arial"/>
      <family val="2"/>
      <charset val="238"/>
    </font>
    <font>
      <sz val="11"/>
      <color rgb="FF000000"/>
      <name val="Calibri"/>
      <family val="2"/>
      <charset val="238"/>
      <scheme val="minor"/>
    </font>
    <font>
      <b/>
      <sz val="16"/>
      <color rgb="FFCC6600"/>
      <name val="Arial"/>
      <family val="2"/>
      <charset val="238"/>
    </font>
    <font>
      <sz val="8"/>
      <color theme="1"/>
      <name val="Arial"/>
      <family val="2"/>
      <charset val="238"/>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4385C1"/>
        <bgColor indexed="64"/>
      </patternFill>
    </fill>
    <fill>
      <patternFill patternType="solid">
        <fgColor indexed="41"/>
        <bgColor indexed="64"/>
      </patternFill>
    </fill>
    <fill>
      <patternFill patternType="solid">
        <fgColor theme="8" tint="0.59999389629810485"/>
        <bgColor indexed="64"/>
      </patternFill>
    </fill>
    <fill>
      <patternFill patternType="solid">
        <fgColor indexed="49"/>
        <bgColor indexed="64"/>
      </patternFill>
    </fill>
    <fill>
      <patternFill patternType="solid">
        <fgColor theme="7" tint="0.59999389629810485"/>
        <bgColor indexed="64"/>
      </patternFill>
    </fill>
    <fill>
      <patternFill patternType="solid">
        <fgColor rgb="FFFFC000"/>
        <bgColor indexed="64"/>
      </patternFill>
    </fill>
    <fill>
      <patternFill patternType="solid">
        <fgColor rgb="FF00B05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bottom/>
      <diagonal/>
    </border>
    <border>
      <left style="thin">
        <color indexed="8"/>
      </left>
      <right/>
      <top style="thin">
        <color indexed="8"/>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indexed="64"/>
      </bottom>
      <diagonal/>
    </border>
    <border>
      <left/>
      <right/>
      <top/>
      <bottom style="dashed">
        <color indexed="64"/>
      </bottom>
      <diagonal/>
    </border>
    <border>
      <left/>
      <right/>
      <top style="dashed">
        <color indexed="64"/>
      </top>
      <bottom/>
      <diagonal/>
    </border>
  </borders>
  <cellStyleXfs count="2">
    <xf numFmtId="0" fontId="0" fillId="0" borderId="0"/>
    <xf numFmtId="0" fontId="1" fillId="0" borderId="0"/>
  </cellStyleXfs>
  <cellXfs count="165">
    <xf numFmtId="0" fontId="0" fillId="0" borderId="0" xfId="0"/>
    <xf numFmtId="0" fontId="3" fillId="0" borderId="0" xfId="0" applyFont="1" applyFill="1" applyBorder="1" applyProtection="1"/>
    <xf numFmtId="0" fontId="3" fillId="0" borderId="0" xfId="0" applyFont="1" applyFill="1" applyBorder="1" applyAlignment="1" applyProtection="1">
      <alignment vertical="center" wrapText="1"/>
    </xf>
    <xf numFmtId="0" fontId="0" fillId="0" borderId="8" xfId="0" applyNumberFormat="1" applyFont="1" applyFill="1" applyBorder="1" applyAlignment="1"/>
    <xf numFmtId="0" fontId="3" fillId="0" borderId="0" xfId="0" applyFont="1"/>
    <xf numFmtId="0" fontId="3" fillId="3" borderId="0" xfId="0" applyFont="1" applyFill="1"/>
    <xf numFmtId="0" fontId="1" fillId="0" borderId="9" xfId="1" applyNumberFormat="1" applyFont="1" applyFill="1" applyBorder="1" applyAlignment="1"/>
    <xf numFmtId="0" fontId="0" fillId="0" borderId="4" xfId="0" applyNumberFormat="1" applyFont="1" applyFill="1" applyBorder="1" applyAlignment="1"/>
    <xf numFmtId="0" fontId="0" fillId="3" borderId="0" xfId="0" applyFill="1"/>
    <xf numFmtId="0" fontId="4" fillId="0" borderId="0" xfId="0" applyFont="1"/>
    <xf numFmtId="0" fontId="4" fillId="0" borderId="0" xfId="0" applyNumberFormat="1" applyFont="1" applyAlignment="1">
      <alignment vertical="center" wrapText="1"/>
    </xf>
    <xf numFmtId="0" fontId="4" fillId="0" borderId="0" xfId="0" applyNumberFormat="1" applyFont="1" applyAlignment="1">
      <alignment vertical="top" wrapText="1"/>
    </xf>
    <xf numFmtId="0" fontId="4" fillId="0" borderId="0" xfId="0" applyFont="1" applyAlignment="1">
      <alignment wrapText="1"/>
    </xf>
    <xf numFmtId="0" fontId="4" fillId="0" borderId="0" xfId="0" applyFont="1" applyAlignment="1">
      <alignment vertical="top"/>
    </xf>
    <xf numFmtId="14" fontId="0" fillId="0" borderId="0" xfId="0" applyNumberFormat="1"/>
    <xf numFmtId="0" fontId="9" fillId="0" borderId="0" xfId="0" applyFont="1" applyAlignment="1">
      <alignment horizontal="center" vertical="center" wrapText="1"/>
    </xf>
    <xf numFmtId="0" fontId="3" fillId="0" borderId="0" xfId="0" applyFont="1" applyAlignment="1">
      <alignment horizontal="left" vertical="center" wrapText="1"/>
    </xf>
    <xf numFmtId="0" fontId="8" fillId="0" borderId="0" xfId="0" applyFont="1"/>
    <xf numFmtId="0" fontId="0" fillId="0" borderId="0" xfId="0" applyAlignment="1">
      <alignment horizontal="right"/>
    </xf>
    <xf numFmtId="0" fontId="0" fillId="0" borderId="0" xfId="0" applyBorder="1" applyAlignment="1"/>
    <xf numFmtId="0" fontId="0" fillId="0" borderId="0" xfId="0" applyBorder="1"/>
    <xf numFmtId="0" fontId="8" fillId="5" borderId="10" xfId="0" applyFont="1" applyFill="1" applyBorder="1" applyAlignment="1"/>
    <xf numFmtId="0" fontId="0" fillId="0" borderId="0" xfId="0" applyFill="1" applyBorder="1" applyAlignment="1"/>
    <xf numFmtId="0" fontId="8" fillId="0" borderId="19" xfId="0" applyFont="1" applyBorder="1" applyAlignment="1"/>
    <xf numFmtId="0" fontId="8" fillId="0" borderId="12" xfId="0" applyFont="1" applyBorder="1" applyAlignment="1"/>
    <xf numFmtId="0" fontId="11" fillId="0" borderId="0" xfId="0" applyFont="1" applyAlignment="1">
      <alignment horizontal="left"/>
    </xf>
    <xf numFmtId="0" fontId="0" fillId="0" borderId="17" xfId="0" applyBorder="1" applyAlignment="1"/>
    <xf numFmtId="0" fontId="8" fillId="5" borderId="10" xfId="0" applyFont="1" applyFill="1" applyBorder="1" applyAlignment="1">
      <alignment horizontal="center"/>
    </xf>
    <xf numFmtId="0" fontId="15" fillId="0" borderId="0" xfId="0" applyFont="1"/>
    <xf numFmtId="0" fontId="0" fillId="0" borderId="23" xfId="0" applyBorder="1"/>
    <xf numFmtId="0" fontId="0" fillId="5" borderId="11" xfId="0" applyFill="1" applyBorder="1" applyAlignment="1">
      <alignment horizontal="right" wrapText="1"/>
    </xf>
    <xf numFmtId="0" fontId="0" fillId="5" borderId="14" xfId="0" applyFill="1" applyBorder="1" applyAlignment="1">
      <alignment horizontal="right" wrapText="1"/>
    </xf>
    <xf numFmtId="0" fontId="3" fillId="5" borderId="22" xfId="0" applyFont="1" applyFill="1" applyBorder="1" applyAlignment="1">
      <alignment horizontal="left"/>
    </xf>
    <xf numFmtId="0" fontId="17" fillId="5" borderId="10" xfId="0" applyFont="1" applyFill="1" applyBorder="1" applyAlignment="1"/>
    <xf numFmtId="0" fontId="0" fillId="0" borderId="0" xfId="0" applyAlignment="1">
      <alignment vertical="top"/>
    </xf>
    <xf numFmtId="0" fontId="4" fillId="0" borderId="4" xfId="0" applyFont="1" applyBorder="1"/>
    <xf numFmtId="0" fontId="17" fillId="5" borderId="10" xfId="0" applyFont="1" applyFill="1" applyBorder="1"/>
    <xf numFmtId="0" fontId="19" fillId="4" borderId="4" xfId="0" applyNumberFormat="1" applyFont="1" applyFill="1" applyBorder="1" applyAlignment="1">
      <alignment horizontal="center" vertical="top" wrapText="1"/>
    </xf>
    <xf numFmtId="0" fontId="20" fillId="8" borderId="4" xfId="0" applyNumberFormat="1" applyFont="1" applyFill="1" applyBorder="1" applyAlignment="1">
      <alignment vertical="center" wrapText="1"/>
    </xf>
    <xf numFmtId="0" fontId="18" fillId="0" borderId="0" xfId="0" applyNumberFormat="1" applyFont="1" applyBorder="1" applyAlignment="1">
      <alignment horizontal="left" vertical="center" wrapText="1"/>
    </xf>
    <xf numFmtId="0" fontId="20" fillId="0" borderId="0" xfId="0" applyNumberFormat="1" applyFont="1" applyFill="1" applyBorder="1" applyAlignment="1">
      <alignment vertical="center" wrapText="1"/>
    </xf>
    <xf numFmtId="0" fontId="4" fillId="0" borderId="0" xfId="0" applyNumberFormat="1" applyFont="1" applyFill="1" applyBorder="1" applyAlignment="1">
      <alignment vertical="top" wrapText="1"/>
    </xf>
    <xf numFmtId="0" fontId="4" fillId="0" borderId="0" xfId="0" applyFont="1" applyFill="1" applyBorder="1"/>
    <xf numFmtId="0" fontId="2" fillId="2" borderId="4" xfId="0" applyNumberFormat="1" applyFont="1" applyFill="1" applyBorder="1" applyAlignment="1" applyProtection="1">
      <alignment vertical="top" wrapText="1"/>
      <protection locked="0"/>
    </xf>
    <xf numFmtId="0" fontId="2" fillId="0" borderId="4" xfId="0" applyNumberFormat="1" applyFont="1" applyFill="1" applyBorder="1" applyAlignment="1" applyProtection="1">
      <alignment vertical="top" wrapText="1"/>
      <protection locked="0"/>
    </xf>
    <xf numFmtId="0" fontId="2" fillId="0" borderId="0" xfId="0" applyNumberFormat="1" applyFont="1" applyFill="1" applyBorder="1" applyAlignment="1" applyProtection="1">
      <alignment vertical="top" wrapText="1"/>
      <protection locked="0"/>
    </xf>
    <xf numFmtId="0" fontId="20" fillId="0" borderId="0" xfId="0" applyNumberFormat="1" applyFont="1" applyFill="1" applyBorder="1" applyAlignment="1">
      <alignment horizontal="left" vertical="top" wrapText="1"/>
    </xf>
    <xf numFmtId="0" fontId="18" fillId="0" borderId="0" xfId="0" applyNumberFormat="1" applyFont="1" applyBorder="1" applyAlignment="1">
      <alignment vertical="center" wrapText="1"/>
    </xf>
    <xf numFmtId="0" fontId="4" fillId="0" borderId="0" xfId="0" applyFont="1" applyAlignment="1">
      <alignment horizontal="center"/>
    </xf>
    <xf numFmtId="0" fontId="0" fillId="0" borderId="0" xfId="0" applyAlignment="1">
      <alignment horizontal="justify" vertical="center"/>
    </xf>
    <xf numFmtId="49" fontId="0" fillId="0" borderId="0" xfId="0" applyNumberFormat="1" applyAlignment="1">
      <alignment horizontal="justify" vertical="center"/>
    </xf>
    <xf numFmtId="49" fontId="0" fillId="0" borderId="0" xfId="0" applyNumberFormat="1"/>
    <xf numFmtId="0" fontId="23" fillId="0" borderId="0" xfId="0" applyFont="1" applyAlignment="1">
      <alignment horizontal="justify" vertical="center"/>
    </xf>
    <xf numFmtId="0" fontId="3" fillId="0" borderId="0" xfId="0" applyFont="1" applyFill="1" applyBorder="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Alignment="1">
      <alignment wrapText="1"/>
    </xf>
    <xf numFmtId="49" fontId="0" fillId="0" borderId="0" xfId="0" applyNumberFormat="1" applyAlignment="1">
      <alignment wrapText="1"/>
    </xf>
    <xf numFmtId="0" fontId="0" fillId="0" borderId="0" xfId="0" applyAlignment="1">
      <alignment vertical="center"/>
    </xf>
    <xf numFmtId="0" fontId="0" fillId="0" borderId="8" xfId="0" applyNumberFormat="1" applyFont="1" applyFill="1" applyBorder="1" applyAlignment="1">
      <alignment vertical="center"/>
    </xf>
    <xf numFmtId="164" fontId="0" fillId="5" borderId="22" xfId="0" applyNumberFormat="1" applyFill="1" applyBorder="1" applyAlignment="1">
      <alignment horizontal="left"/>
    </xf>
    <xf numFmtId="0" fontId="25" fillId="0" borderId="0" xfId="0" applyFont="1"/>
    <xf numFmtId="165" fontId="4" fillId="2" borderId="4" xfId="0" applyNumberFormat="1" applyFont="1" applyFill="1" applyBorder="1" applyAlignment="1" applyProtection="1">
      <alignment horizontal="left" vertical="top" wrapText="1"/>
      <protection locked="0"/>
    </xf>
    <xf numFmtId="164" fontId="4" fillId="2" borderId="4" xfId="0" applyNumberFormat="1"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24" fillId="0" borderId="4" xfId="0" applyNumberFormat="1" applyFont="1" applyBorder="1" applyAlignment="1">
      <alignment horizontal="left" vertical="center" wrapText="1"/>
    </xf>
    <xf numFmtId="0" fontId="4" fillId="2" borderId="4" xfId="0" applyNumberFormat="1" applyFont="1" applyFill="1" applyBorder="1" applyAlignment="1" applyProtection="1">
      <alignment vertical="top" wrapText="1"/>
      <protection locked="0"/>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21" fillId="0" borderId="3" xfId="0" applyNumberFormat="1" applyFont="1" applyBorder="1" applyAlignment="1">
      <alignment horizontal="center" vertical="center" wrapText="1"/>
    </xf>
    <xf numFmtId="0" fontId="18" fillId="0" borderId="4" xfId="0" applyNumberFormat="1" applyFont="1" applyBorder="1" applyAlignment="1">
      <alignment vertical="center" wrapText="1"/>
    </xf>
    <xf numFmtId="0" fontId="4" fillId="2" borderId="4" xfId="0" applyNumberFormat="1" applyFont="1" applyFill="1" applyBorder="1" applyAlignment="1" applyProtection="1">
      <alignment horizontal="left" vertical="top" wrapText="1"/>
      <protection locked="0"/>
    </xf>
    <xf numFmtId="0" fontId="18" fillId="0" borderId="4" xfId="0" applyNumberFormat="1" applyFont="1" applyBorder="1" applyAlignment="1">
      <alignment horizontal="left" vertical="center" wrapText="1"/>
    </xf>
    <xf numFmtId="0" fontId="20" fillId="8" borderId="5" xfId="0" applyNumberFormat="1" applyFont="1" applyFill="1" applyBorder="1" applyAlignment="1">
      <alignment horizontal="left" vertical="top" wrapText="1"/>
    </xf>
    <xf numFmtId="0" fontId="20" fillId="8" borderId="7" xfId="0" applyNumberFormat="1" applyFont="1" applyFill="1" applyBorder="1" applyAlignment="1">
      <alignment horizontal="left" vertical="top" wrapText="1"/>
    </xf>
    <xf numFmtId="0" fontId="20" fillId="8" borderId="6" xfId="0" applyNumberFormat="1" applyFont="1" applyFill="1" applyBorder="1" applyAlignment="1">
      <alignment horizontal="left" vertical="top" wrapText="1"/>
    </xf>
    <xf numFmtId="0" fontId="2" fillId="2" borderId="1" xfId="0" applyNumberFormat="1" applyFont="1" applyFill="1" applyBorder="1" applyAlignment="1" applyProtection="1">
      <alignment horizontal="center" vertical="top" wrapText="1"/>
      <protection locked="0"/>
    </xf>
    <xf numFmtId="0" fontId="2" fillId="2" borderId="2" xfId="0" applyNumberFormat="1" applyFont="1" applyFill="1" applyBorder="1" applyAlignment="1" applyProtection="1">
      <alignment horizontal="center" vertical="top" wrapText="1"/>
      <protection locked="0"/>
    </xf>
    <xf numFmtId="0" fontId="2" fillId="2" borderId="3" xfId="0" applyNumberFormat="1" applyFont="1" applyFill="1" applyBorder="1" applyAlignment="1" applyProtection="1">
      <alignment horizontal="center" vertical="top" wrapText="1"/>
      <protection locked="0"/>
    </xf>
    <xf numFmtId="0" fontId="4" fillId="0" borderId="4" xfId="0" applyNumberFormat="1" applyFont="1" applyFill="1" applyBorder="1" applyAlignment="1" applyProtection="1">
      <alignment horizontal="center" vertical="top" wrapText="1"/>
      <protection locked="0"/>
    </xf>
    <xf numFmtId="0" fontId="2" fillId="2" borderId="4" xfId="0" applyNumberFormat="1" applyFont="1" applyFill="1" applyBorder="1" applyAlignment="1">
      <alignment vertical="top" wrapText="1"/>
    </xf>
    <xf numFmtId="0" fontId="4" fillId="2" borderId="4" xfId="0" applyNumberFormat="1" applyFont="1" applyFill="1" applyBorder="1" applyAlignment="1">
      <alignment vertical="top" wrapText="1"/>
    </xf>
    <xf numFmtId="14" fontId="4" fillId="0" borderId="4"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14" fontId="4" fillId="2" borderId="4" xfId="0" applyNumberFormat="1" applyFont="1" applyFill="1" applyBorder="1" applyAlignment="1" applyProtection="1">
      <alignment horizontal="left" vertical="center" wrapText="1"/>
      <protection locked="0"/>
    </xf>
    <xf numFmtId="0" fontId="18" fillId="0" borderId="1" xfId="0" applyNumberFormat="1" applyFont="1" applyBorder="1" applyAlignment="1">
      <alignment horizontal="left" vertical="center" wrapText="1"/>
    </xf>
    <xf numFmtId="0" fontId="18" fillId="0" borderId="2" xfId="0" applyNumberFormat="1" applyFont="1" applyBorder="1" applyAlignment="1">
      <alignment horizontal="left" vertical="center" wrapText="1"/>
    </xf>
    <xf numFmtId="0" fontId="18" fillId="0" borderId="3" xfId="0" applyNumberFormat="1" applyFont="1" applyBorder="1" applyAlignment="1">
      <alignment horizontal="left" vertical="center" wrapText="1"/>
    </xf>
    <xf numFmtId="0" fontId="4" fillId="2" borderId="1" xfId="0" applyNumberFormat="1" applyFont="1" applyFill="1" applyBorder="1" applyAlignment="1">
      <alignment vertical="top" wrapText="1"/>
    </xf>
    <xf numFmtId="0" fontId="4" fillId="2" borderId="2" xfId="0" applyNumberFormat="1" applyFont="1" applyFill="1" applyBorder="1" applyAlignment="1">
      <alignment vertical="top" wrapText="1"/>
    </xf>
    <xf numFmtId="0" fontId="4" fillId="2" borderId="3" xfId="0" applyNumberFormat="1" applyFont="1" applyFill="1" applyBorder="1" applyAlignment="1">
      <alignment vertical="top" wrapText="1"/>
    </xf>
    <xf numFmtId="164" fontId="4" fillId="2" borderId="4" xfId="0" applyNumberFormat="1" applyFont="1" applyFill="1" applyBorder="1" applyAlignment="1" applyProtection="1">
      <alignment horizontal="left" vertical="top" wrapText="1"/>
      <protection locked="0"/>
    </xf>
    <xf numFmtId="0" fontId="2" fillId="2" borderId="1"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5" fillId="2" borderId="4" xfId="0" applyNumberFormat="1" applyFont="1" applyFill="1" applyBorder="1" applyAlignment="1">
      <alignment vertical="top" wrapText="1"/>
    </xf>
    <xf numFmtId="0" fontId="4" fillId="2" borderId="1" xfId="0" applyNumberFormat="1" applyFont="1" applyFill="1" applyBorder="1" applyAlignment="1">
      <alignment horizontal="left" vertical="top" wrapText="1"/>
    </xf>
    <xf numFmtId="0" fontId="4" fillId="2" borderId="2" xfId="0" applyNumberFormat="1" applyFont="1" applyFill="1" applyBorder="1" applyAlignment="1">
      <alignment horizontal="left" vertical="top" wrapText="1"/>
    </xf>
    <xf numFmtId="0" fontId="4" fillId="2" borderId="3" xfId="0" applyNumberFormat="1" applyFont="1" applyFill="1" applyBorder="1" applyAlignment="1">
      <alignment horizontal="left" vertical="top" wrapText="1"/>
    </xf>
    <xf numFmtId="0" fontId="22" fillId="3" borderId="0" xfId="0" applyFont="1" applyFill="1" applyAlignment="1">
      <alignment horizontal="left"/>
    </xf>
    <xf numFmtId="0" fontId="22" fillId="9" borderId="0" xfId="0" applyFont="1" applyFill="1" applyAlignment="1">
      <alignment horizontal="left"/>
    </xf>
    <xf numFmtId="0" fontId="22" fillId="10" borderId="0" xfId="0" applyFont="1" applyFill="1" applyAlignment="1">
      <alignment horizontal="left"/>
    </xf>
    <xf numFmtId="0" fontId="4" fillId="0" borderId="4" xfId="0" applyNumberFormat="1" applyFont="1" applyFill="1" applyBorder="1" applyAlignment="1" applyProtection="1">
      <alignment vertical="top" wrapText="1"/>
      <protection locked="0"/>
    </xf>
    <xf numFmtId="0" fontId="2" fillId="0" borderId="1" xfId="0" applyNumberFormat="1" applyFont="1" applyFill="1" applyBorder="1" applyAlignment="1">
      <alignment vertical="top" wrapText="1"/>
    </xf>
    <xf numFmtId="0" fontId="2" fillId="0" borderId="2" xfId="0" applyNumberFormat="1" applyFont="1" applyFill="1" applyBorder="1" applyAlignment="1">
      <alignment vertical="top" wrapText="1"/>
    </xf>
    <xf numFmtId="0" fontId="2" fillId="0" borderId="3" xfId="0" applyNumberFormat="1" applyFont="1" applyFill="1" applyBorder="1" applyAlignment="1">
      <alignment vertical="top" wrapText="1"/>
    </xf>
    <xf numFmtId="14" fontId="4" fillId="2" borderId="4" xfId="0" applyNumberFormat="1" applyFont="1" applyFill="1" applyBorder="1" applyAlignment="1" applyProtection="1">
      <alignment horizontal="left" vertical="top" wrapText="1"/>
      <protection locked="0"/>
    </xf>
    <xf numFmtId="0" fontId="0" fillId="5" borderId="11" xfId="0" applyFill="1" applyBorder="1" applyAlignment="1">
      <alignment vertical="top" wrapText="1"/>
    </xf>
    <xf numFmtId="0" fontId="0" fillId="5" borderId="12" xfId="0" applyFill="1" applyBorder="1" applyAlignment="1">
      <alignment vertical="top" wrapText="1"/>
    </xf>
    <xf numFmtId="0" fontId="0" fillId="5" borderId="13" xfId="0" applyFill="1" applyBorder="1" applyAlignment="1">
      <alignment vertical="top" wrapText="1"/>
    </xf>
    <xf numFmtId="0" fontId="0" fillId="5" borderId="14" xfId="0" applyFill="1" applyBorder="1" applyAlignment="1">
      <alignment vertical="top" wrapText="1"/>
    </xf>
    <xf numFmtId="0" fontId="0" fillId="5" borderId="0" xfId="0" applyFill="1" applyBorder="1" applyAlignment="1">
      <alignment vertical="top" wrapText="1"/>
    </xf>
    <xf numFmtId="0" fontId="0" fillId="5" borderId="15" xfId="0" applyFill="1" applyBorder="1" applyAlignment="1">
      <alignment vertical="top" wrapText="1"/>
    </xf>
    <xf numFmtId="0" fontId="0" fillId="5" borderId="16" xfId="0" applyFill="1" applyBorder="1" applyAlignment="1">
      <alignment vertical="top" wrapText="1"/>
    </xf>
    <xf numFmtId="0" fontId="0" fillId="5" borderId="17" xfId="0" applyFill="1" applyBorder="1" applyAlignment="1">
      <alignment vertical="top" wrapText="1"/>
    </xf>
    <xf numFmtId="0" fontId="0" fillId="5" borderId="18" xfId="0" applyFill="1" applyBorder="1" applyAlignment="1">
      <alignment vertical="top" wrapText="1"/>
    </xf>
    <xf numFmtId="0" fontId="0" fillId="0" borderId="0" xfId="0" applyAlignment="1">
      <alignment horizontal="center"/>
    </xf>
    <xf numFmtId="0" fontId="12" fillId="0" borderId="23" xfId="0" applyFont="1" applyBorder="1" applyAlignment="1">
      <alignment horizontal="right"/>
    </xf>
    <xf numFmtId="0" fontId="0" fillId="0" borderId="23" xfId="0" applyBorder="1" applyAlignment="1"/>
    <xf numFmtId="0" fontId="13" fillId="0" borderId="24" xfId="0" applyFont="1" applyBorder="1" applyAlignment="1">
      <alignment horizontal="center" vertical="center" wrapText="1"/>
    </xf>
    <xf numFmtId="0" fontId="0" fillId="0" borderId="24" xfId="0" applyBorder="1" applyAlignment="1"/>
    <xf numFmtId="0" fontId="14" fillId="0" borderId="0" xfId="0" applyFont="1" applyBorder="1" applyAlignment="1">
      <alignment horizontal="center" vertical="center" wrapText="1"/>
    </xf>
    <xf numFmtId="0" fontId="0" fillId="0" borderId="0" xfId="0" applyAlignment="1"/>
    <xf numFmtId="0" fontId="8" fillId="5" borderId="11" xfId="0" applyFont="1" applyFill="1" applyBorder="1" applyAlignment="1">
      <alignment horizontal="left" vertical="top" wrapText="1"/>
    </xf>
    <xf numFmtId="0" fontId="8" fillId="5" borderId="12" xfId="0" applyFont="1" applyFill="1" applyBorder="1" applyAlignment="1">
      <alignment horizontal="left" vertical="top" wrapText="1"/>
    </xf>
    <xf numFmtId="0" fontId="8" fillId="5" borderId="13" xfId="0" applyFont="1" applyFill="1" applyBorder="1" applyAlignment="1">
      <alignment horizontal="left" vertical="top" wrapText="1"/>
    </xf>
    <xf numFmtId="0" fontId="8" fillId="5" borderId="16" xfId="0" applyFont="1" applyFill="1" applyBorder="1" applyAlignment="1">
      <alignment horizontal="left" vertical="top" wrapText="1"/>
    </xf>
    <xf numFmtId="0" fontId="8" fillId="5" borderId="17" xfId="0" applyFont="1" applyFill="1" applyBorder="1" applyAlignment="1">
      <alignment horizontal="left" vertical="top" wrapText="1"/>
    </xf>
    <xf numFmtId="0" fontId="8" fillId="5" borderId="18" xfId="0" applyFont="1" applyFill="1" applyBorder="1" applyAlignment="1">
      <alignment horizontal="left" vertical="top" wrapText="1"/>
    </xf>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wrapText="1"/>
    </xf>
    <xf numFmtId="0" fontId="6" fillId="5" borderId="12"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15" xfId="0" applyFont="1" applyFill="1" applyBorder="1" applyAlignment="1">
      <alignment horizontal="left" vertical="top" wrapText="1"/>
    </xf>
    <xf numFmtId="0" fontId="8" fillId="5" borderId="20" xfId="0" applyFont="1" applyFill="1" applyBorder="1" applyAlignment="1">
      <alignment horizontal="left"/>
    </xf>
    <xf numFmtId="0" fontId="0" fillId="5" borderId="19" xfId="0" applyFill="1" applyBorder="1" applyAlignment="1">
      <alignment horizontal="left"/>
    </xf>
    <xf numFmtId="0" fontId="0" fillId="5" borderId="21" xfId="0" applyFill="1" applyBorder="1" applyAlignment="1">
      <alignment horizontal="left"/>
    </xf>
    <xf numFmtId="0" fontId="8" fillId="5" borderId="19" xfId="0" applyFont="1" applyFill="1" applyBorder="1" applyAlignment="1">
      <alignment horizontal="left"/>
    </xf>
    <xf numFmtId="0" fontId="8" fillId="5" borderId="21" xfId="0" applyFont="1" applyFill="1" applyBorder="1" applyAlignment="1">
      <alignment horizontal="left"/>
    </xf>
    <xf numFmtId="14" fontId="8" fillId="5" borderId="20" xfId="0" applyNumberFormat="1" applyFont="1" applyFill="1" applyBorder="1" applyAlignment="1">
      <alignment horizontal="left"/>
    </xf>
    <xf numFmtId="6" fontId="8" fillId="5" borderId="20" xfId="0" applyNumberFormat="1" applyFont="1" applyFill="1" applyBorder="1" applyAlignment="1">
      <alignment horizontal="left"/>
    </xf>
    <xf numFmtId="0" fontId="8" fillId="5" borderId="20" xfId="0" applyNumberFormat="1" applyFont="1" applyFill="1" applyBorder="1" applyAlignment="1">
      <alignment horizontal="left"/>
    </xf>
    <xf numFmtId="0" fontId="0" fillId="0" borderId="19" xfId="0" applyNumberFormat="1" applyBorder="1" applyAlignment="1">
      <alignment horizontal="left"/>
    </xf>
    <xf numFmtId="0" fontId="0" fillId="0" borderId="21" xfId="0" applyNumberFormat="1" applyBorder="1" applyAlignment="1">
      <alignment horizontal="left"/>
    </xf>
    <xf numFmtId="0" fontId="8" fillId="5" borderId="11" xfId="0" applyFont="1" applyFill="1" applyBorder="1" applyAlignment="1">
      <alignment vertical="top" wrapText="1"/>
    </xf>
    <xf numFmtId="0" fontId="8" fillId="5" borderId="12" xfId="0" applyFont="1" applyFill="1" applyBorder="1" applyAlignment="1">
      <alignment vertical="top" wrapText="1"/>
    </xf>
    <xf numFmtId="0" fontId="8" fillId="5" borderId="13" xfId="0" applyFont="1" applyFill="1" applyBorder="1" applyAlignment="1">
      <alignment vertical="top" wrapText="1"/>
    </xf>
    <xf numFmtId="0" fontId="8" fillId="5" borderId="14" xfId="0" applyFont="1" applyFill="1" applyBorder="1" applyAlignment="1">
      <alignment vertical="top" wrapText="1"/>
    </xf>
    <xf numFmtId="0" fontId="8" fillId="5" borderId="0" xfId="0" applyFont="1" applyFill="1" applyBorder="1" applyAlignment="1">
      <alignment vertical="top" wrapText="1"/>
    </xf>
    <xf numFmtId="0" fontId="8" fillId="5" borderId="15" xfId="0" applyFont="1" applyFill="1" applyBorder="1" applyAlignment="1">
      <alignment vertical="top" wrapText="1"/>
    </xf>
    <xf numFmtId="0" fontId="8" fillId="5" borderId="16" xfId="0" applyFont="1" applyFill="1" applyBorder="1" applyAlignment="1">
      <alignment vertical="top" wrapText="1"/>
    </xf>
    <xf numFmtId="0" fontId="8" fillId="5" borderId="17" xfId="0" applyFont="1" applyFill="1" applyBorder="1" applyAlignment="1">
      <alignment vertical="top" wrapText="1"/>
    </xf>
    <xf numFmtId="0" fontId="8" fillId="5" borderId="18" xfId="0" applyFont="1" applyFill="1" applyBorder="1" applyAlignment="1">
      <alignment vertical="top" wrapText="1"/>
    </xf>
    <xf numFmtId="0" fontId="0" fillId="0" borderId="0" xfId="0" applyBorder="1" applyAlignment="1"/>
    <xf numFmtId="0" fontId="16" fillId="0" borderId="0" xfId="0" applyFont="1" applyAlignment="1">
      <alignment horizontal="center" vertical="center" wrapText="1"/>
    </xf>
    <xf numFmtId="0" fontId="9" fillId="0" borderId="4" xfId="0" applyFont="1" applyBorder="1" applyAlignment="1">
      <alignment horizontal="righ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8" fillId="7" borderId="0" xfId="0" applyFont="1" applyFill="1" applyBorder="1" applyAlignment="1"/>
    <xf numFmtId="0" fontId="8" fillId="7" borderId="0" xfId="0" applyFont="1" applyFill="1" applyAlignment="1"/>
  </cellXfs>
  <cellStyles count="2">
    <cellStyle name="Normál" xfId="0" builtinId="0"/>
    <cellStyle name="Normál 2" xfId="1"/>
  </cellStyles>
  <dxfs count="74">
    <dxf>
      <fill>
        <patternFill>
          <bgColor rgb="FF00B050"/>
        </patternFill>
      </fill>
    </dxf>
    <dxf>
      <fill>
        <patternFill>
          <bgColor rgb="FFFFC0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C000"/>
        </patternFill>
      </fill>
    </dxf>
    <dxf>
      <fill>
        <patternFill>
          <bgColor theme="0" tint="-0.14996795556505021"/>
        </patternFill>
      </fill>
    </dxf>
    <dxf>
      <fill>
        <patternFill>
          <bgColor rgb="FFFFC000"/>
        </patternFill>
      </fill>
    </dxf>
    <dxf>
      <fill>
        <patternFill>
          <bgColor theme="0" tint="-0.14996795556505021"/>
        </patternFill>
      </fill>
    </dxf>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bgColor rgb="FFFFC000"/>
        </patternFill>
      </fill>
    </dxf>
    <dxf>
      <fill>
        <patternFill>
          <bgColor theme="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theme="0" tint="-0.14996795556505021"/>
        </patternFill>
      </fill>
    </dxf>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tabSelected="1" view="pageBreakPreview" zoomScale="60" zoomScaleNormal="100" workbookViewId="0">
      <selection activeCell="M14" sqref="M14"/>
    </sheetView>
  </sheetViews>
  <sheetFormatPr defaultRowHeight="14.25" x14ac:dyDescent="0.2"/>
  <cols>
    <col min="1" max="1" width="60.28515625" style="9" customWidth="1"/>
    <col min="2" max="2" width="25.140625" style="13" customWidth="1"/>
    <col min="3" max="3" width="34" style="13" customWidth="1"/>
    <col min="4" max="4" width="30.7109375" style="13" customWidth="1"/>
    <col min="5" max="5" width="12.7109375" style="9" customWidth="1"/>
    <col min="6" max="16384" width="9.140625" style="9"/>
  </cols>
  <sheetData>
    <row r="1" spans="1:5" ht="15" x14ac:dyDescent="0.25">
      <c r="A1" s="99" t="s">
        <v>275</v>
      </c>
      <c r="B1" s="99"/>
    </row>
    <row r="2" spans="1:5" ht="15" x14ac:dyDescent="0.25">
      <c r="A2" s="100" t="s">
        <v>276</v>
      </c>
      <c r="B2" s="100"/>
    </row>
    <row r="3" spans="1:5" ht="15" x14ac:dyDescent="0.25">
      <c r="A3" s="101" t="s">
        <v>277</v>
      </c>
      <c r="B3" s="101"/>
    </row>
    <row r="4" spans="1:5" x14ac:dyDescent="0.2">
      <c r="A4" s="48"/>
      <c r="B4" s="48"/>
    </row>
    <row r="6" spans="1:5" ht="18" x14ac:dyDescent="0.2">
      <c r="A6" s="67" t="s">
        <v>0</v>
      </c>
      <c r="B6" s="68"/>
      <c r="C6" s="68"/>
      <c r="D6" s="69"/>
    </row>
    <row r="7" spans="1:5" ht="15" x14ac:dyDescent="0.2">
      <c r="A7" s="38" t="s">
        <v>58</v>
      </c>
      <c r="B7" s="66"/>
      <c r="C7" s="66"/>
      <c r="D7" s="66"/>
    </row>
    <row r="8" spans="1:5" ht="15" x14ac:dyDescent="0.2">
      <c r="A8" s="38" t="s">
        <v>184</v>
      </c>
      <c r="B8" s="66"/>
      <c r="C8" s="66"/>
      <c r="D8" s="66"/>
    </row>
    <row r="9" spans="1:5" ht="15" x14ac:dyDescent="0.2">
      <c r="A9" s="38" t="s">
        <v>3</v>
      </c>
      <c r="B9" s="103" t="str">
        <f>IF(OR(B7=háttértábla!A2,B7=háttértábla!A3),"",IF(OR(B8=háttértábla!B30,B8=háttértábla!B31,B8=háttértábla!B38,B8=háttértábla!B39,B8=háttértábla!B32),"magasabb vezetői",IF(B8="","","vezetői")))</f>
        <v/>
      </c>
      <c r="C9" s="104"/>
      <c r="D9" s="105"/>
    </row>
    <row r="10" spans="1:5" ht="15" x14ac:dyDescent="0.2">
      <c r="A10" s="38" t="s">
        <v>204</v>
      </c>
      <c r="B10" s="66"/>
      <c r="C10" s="66"/>
      <c r="D10" s="66"/>
    </row>
    <row r="11" spans="1:5" ht="15" x14ac:dyDescent="0.2">
      <c r="A11" s="38" t="s">
        <v>5</v>
      </c>
      <c r="B11" s="66"/>
      <c r="C11" s="66"/>
      <c r="D11" s="66"/>
      <c r="E11" s="12"/>
    </row>
    <row r="12" spans="1:5" ht="15" x14ac:dyDescent="0.2">
      <c r="A12" s="38" t="s">
        <v>258</v>
      </c>
      <c r="B12" s="106"/>
      <c r="C12" s="106"/>
      <c r="D12" s="106"/>
    </row>
    <row r="13" spans="1:5" ht="15" x14ac:dyDescent="0.2">
      <c r="A13" s="38" t="s">
        <v>257</v>
      </c>
      <c r="B13" s="66"/>
      <c r="C13" s="66"/>
      <c r="D13" s="66"/>
    </row>
    <row r="14" spans="1:5" ht="15" x14ac:dyDescent="0.2">
      <c r="A14" s="38" t="s">
        <v>9</v>
      </c>
      <c r="B14" s="102"/>
      <c r="C14" s="102"/>
      <c r="D14" s="102"/>
    </row>
    <row r="15" spans="1:5" ht="15" x14ac:dyDescent="0.2">
      <c r="A15" s="38" t="s">
        <v>249</v>
      </c>
      <c r="B15" s="66"/>
      <c r="C15" s="66"/>
      <c r="D15" s="66"/>
    </row>
    <row r="16" spans="1:5" ht="15" x14ac:dyDescent="0.2">
      <c r="A16" s="38" t="s">
        <v>11</v>
      </c>
      <c r="B16" s="66"/>
      <c r="C16" s="66"/>
      <c r="D16" s="66"/>
    </row>
    <row r="17" spans="1:5" ht="15" x14ac:dyDescent="0.2">
      <c r="A17" s="38" t="s">
        <v>12</v>
      </c>
      <c r="B17" s="102"/>
      <c r="C17" s="102"/>
      <c r="D17" s="102"/>
    </row>
    <row r="18" spans="1:5" ht="15" x14ac:dyDescent="0.2">
      <c r="A18" s="38" t="s">
        <v>187</v>
      </c>
      <c r="B18" s="102"/>
      <c r="C18" s="102"/>
      <c r="D18" s="102"/>
    </row>
    <row r="19" spans="1:5" x14ac:dyDescent="0.2">
      <c r="A19" s="10"/>
      <c r="B19" s="11"/>
      <c r="C19" s="11"/>
      <c r="D19" s="11"/>
    </row>
    <row r="20" spans="1:5" ht="18" x14ac:dyDescent="0.2">
      <c r="A20" s="67" t="s">
        <v>260</v>
      </c>
      <c r="B20" s="68"/>
      <c r="C20" s="68"/>
      <c r="D20" s="69"/>
    </row>
    <row r="21" spans="1:5" ht="15" x14ac:dyDescent="0.2">
      <c r="A21" s="38" t="s">
        <v>16</v>
      </c>
      <c r="B21" s="80" t="s">
        <v>17</v>
      </c>
      <c r="C21" s="80"/>
      <c r="D21" s="80"/>
    </row>
    <row r="22" spans="1:5" ht="15" x14ac:dyDescent="0.2">
      <c r="A22" s="38" t="s">
        <v>19</v>
      </c>
      <c r="B22" s="80" t="s">
        <v>20</v>
      </c>
      <c r="C22" s="80"/>
      <c r="D22" s="80"/>
    </row>
    <row r="23" spans="1:5" ht="15" x14ac:dyDescent="0.2">
      <c r="A23" s="38" t="s">
        <v>22</v>
      </c>
      <c r="B23" s="92">
        <v>9026</v>
      </c>
      <c r="C23" s="93"/>
      <c r="D23" s="94"/>
    </row>
    <row r="24" spans="1:5" ht="15" x14ac:dyDescent="0.2">
      <c r="A24" s="38" t="s">
        <v>24</v>
      </c>
      <c r="B24" s="92" t="s">
        <v>25</v>
      </c>
      <c r="C24" s="93"/>
      <c r="D24" s="94"/>
    </row>
    <row r="25" spans="1:5" ht="15" x14ac:dyDescent="0.2">
      <c r="A25" s="38" t="s">
        <v>27</v>
      </c>
      <c r="B25" s="95" t="s">
        <v>28</v>
      </c>
      <c r="C25" s="95"/>
      <c r="D25" s="95"/>
    </row>
    <row r="26" spans="1:5" ht="15" x14ac:dyDescent="0.2">
      <c r="A26" s="38" t="s">
        <v>30</v>
      </c>
      <c r="B26" s="92">
        <v>1</v>
      </c>
      <c r="C26" s="93"/>
      <c r="D26" s="94"/>
    </row>
    <row r="27" spans="1:5" ht="154.5" customHeight="1" x14ac:dyDescent="0.2">
      <c r="A27" s="38" t="s">
        <v>259</v>
      </c>
      <c r="B27" s="96" t="str">
        <f>IF(NOT(ISBLANK(B8)),VLOOKUP(B8,háttértábla!V2:W43,2,FALSE),"")</f>
        <v/>
      </c>
      <c r="C27" s="97"/>
      <c r="D27" s="98"/>
      <c r="E27" s="12"/>
    </row>
    <row r="28" spans="1:5" ht="138.75" customHeight="1" x14ac:dyDescent="0.2">
      <c r="A28" s="38" t="s">
        <v>251</v>
      </c>
      <c r="B28" s="66"/>
      <c r="C28" s="66"/>
      <c r="D28" s="66"/>
    </row>
    <row r="29" spans="1:5" x14ac:dyDescent="0.2">
      <c r="A29" s="10"/>
      <c r="B29" s="11"/>
      <c r="C29" s="11"/>
      <c r="D29" s="11"/>
    </row>
    <row r="30" spans="1:5" ht="18" x14ac:dyDescent="0.2">
      <c r="A30" s="67" t="s">
        <v>33</v>
      </c>
      <c r="B30" s="68"/>
      <c r="C30" s="68"/>
      <c r="D30" s="69"/>
    </row>
    <row r="31" spans="1:5" ht="15" x14ac:dyDescent="0.2">
      <c r="A31" s="38" t="s">
        <v>35</v>
      </c>
      <c r="B31" s="66"/>
      <c r="C31" s="66"/>
      <c r="D31" s="66"/>
    </row>
    <row r="32" spans="1:5" ht="15" x14ac:dyDescent="0.2">
      <c r="A32" s="38" t="s">
        <v>37</v>
      </c>
      <c r="B32" s="66"/>
      <c r="C32" s="66"/>
      <c r="D32" s="66"/>
    </row>
    <row r="33" spans="1:5" ht="15" x14ac:dyDescent="0.2">
      <c r="A33" s="38" t="s">
        <v>38</v>
      </c>
      <c r="B33" s="66"/>
      <c r="C33" s="66"/>
      <c r="D33" s="66"/>
    </row>
    <row r="34" spans="1:5" x14ac:dyDescent="0.2">
      <c r="A34" s="10"/>
      <c r="B34" s="11"/>
      <c r="C34" s="11"/>
      <c r="D34" s="11"/>
    </row>
    <row r="35" spans="1:5" ht="15" x14ac:dyDescent="0.2">
      <c r="A35" s="72" t="s">
        <v>39</v>
      </c>
      <c r="B35" s="72"/>
      <c r="C35" s="72"/>
      <c r="D35" s="72"/>
      <c r="E35" s="72"/>
    </row>
    <row r="36" spans="1:5" ht="15" customHeight="1" x14ac:dyDescent="0.2">
      <c r="A36" s="73" t="s">
        <v>261</v>
      </c>
      <c r="B36" s="71"/>
      <c r="C36" s="71"/>
      <c r="D36" s="71"/>
      <c r="E36" s="71"/>
    </row>
    <row r="37" spans="1:5" ht="15" x14ac:dyDescent="0.2">
      <c r="A37" s="74"/>
      <c r="B37" s="37" t="s">
        <v>40</v>
      </c>
      <c r="C37" s="37" t="s">
        <v>41</v>
      </c>
      <c r="D37" s="37" t="s">
        <v>42</v>
      </c>
      <c r="E37" s="37" t="s">
        <v>68</v>
      </c>
    </row>
    <row r="38" spans="1:5" ht="15" customHeight="1" x14ac:dyDescent="0.2">
      <c r="A38" s="74"/>
      <c r="B38" s="43"/>
      <c r="C38" s="43"/>
      <c r="D38" s="43"/>
      <c r="E38" s="43"/>
    </row>
    <row r="39" spans="1:5" ht="15" customHeight="1" x14ac:dyDescent="0.2">
      <c r="A39" s="74"/>
      <c r="B39" s="79"/>
      <c r="C39" s="79"/>
      <c r="D39" s="79"/>
      <c r="E39" s="79"/>
    </row>
    <row r="40" spans="1:5" ht="15" customHeight="1" x14ac:dyDescent="0.2">
      <c r="A40" s="74"/>
      <c r="B40" s="44"/>
      <c r="C40" s="44"/>
      <c r="D40" s="44"/>
      <c r="E40" s="44"/>
    </row>
    <row r="41" spans="1:5" ht="15" customHeight="1" x14ac:dyDescent="0.2">
      <c r="A41" s="74"/>
      <c r="B41" s="79"/>
      <c r="C41" s="79"/>
      <c r="D41" s="79"/>
      <c r="E41" s="79"/>
    </row>
    <row r="42" spans="1:5" ht="15" customHeight="1" x14ac:dyDescent="0.2">
      <c r="A42" s="74"/>
      <c r="B42" s="44"/>
      <c r="C42" s="44"/>
      <c r="D42" s="44"/>
      <c r="E42" s="44"/>
    </row>
    <row r="43" spans="1:5" ht="15" customHeight="1" x14ac:dyDescent="0.2">
      <c r="A43" s="74"/>
      <c r="B43" s="79"/>
      <c r="C43" s="79"/>
      <c r="D43" s="79"/>
      <c r="E43" s="79"/>
    </row>
    <row r="44" spans="1:5" ht="15" customHeight="1" x14ac:dyDescent="0.2">
      <c r="A44" s="75"/>
      <c r="B44" s="44"/>
      <c r="C44" s="44"/>
      <c r="D44" s="44"/>
      <c r="E44" s="44"/>
    </row>
    <row r="45" spans="1:5" ht="15" x14ac:dyDescent="0.2">
      <c r="A45" s="72" t="s">
        <v>51</v>
      </c>
      <c r="B45" s="72"/>
      <c r="C45" s="72"/>
      <c r="D45" s="72"/>
    </row>
    <row r="46" spans="1:5" ht="14.25" customHeight="1" x14ac:dyDescent="0.2">
      <c r="A46" s="38" t="s">
        <v>52</v>
      </c>
      <c r="B46" s="81" t="s">
        <v>53</v>
      </c>
      <c r="C46" s="81"/>
      <c r="D46" s="81"/>
    </row>
    <row r="47" spans="1:5" ht="14.25" customHeight="1" x14ac:dyDescent="0.2">
      <c r="A47" s="38" t="s">
        <v>54</v>
      </c>
      <c r="B47" s="80" t="str">
        <f>IF(B7="Vezetői","igen","nem")</f>
        <v>nem</v>
      </c>
      <c r="C47" s="80"/>
      <c r="D47" s="80"/>
    </row>
    <row r="48" spans="1:5" ht="124.5" customHeight="1" x14ac:dyDescent="0.2">
      <c r="A48" s="38" t="s">
        <v>245</v>
      </c>
      <c r="B48" s="88" t="str">
        <f>IF(NOT(ISBLANK(B8)),CONCATENATE(VLOOKUP(B8,háttértábla!V1:X43,3,FALSE)," ","Bűntetlen előélet, cselekvőképesség."),"")</f>
        <v/>
      </c>
      <c r="C48" s="89"/>
      <c r="D48" s="90"/>
    </row>
    <row r="49" spans="1:5" ht="47.25" customHeight="1" x14ac:dyDescent="0.2">
      <c r="A49" s="38" t="s">
        <v>273</v>
      </c>
      <c r="B49" s="66"/>
      <c r="C49" s="66"/>
      <c r="D49" s="66"/>
    </row>
    <row r="51" spans="1:5" ht="15" x14ac:dyDescent="0.2">
      <c r="A51" s="39"/>
      <c r="B51" s="39"/>
      <c r="C51" s="39"/>
      <c r="D51" s="39"/>
    </row>
    <row r="52" spans="1:5" ht="24" customHeight="1" x14ac:dyDescent="0.2">
      <c r="A52" s="67" t="s">
        <v>278</v>
      </c>
      <c r="B52" s="68"/>
      <c r="C52" s="68"/>
      <c r="D52" s="69"/>
    </row>
    <row r="53" spans="1:5" ht="15" x14ac:dyDescent="0.2">
      <c r="A53" s="38" t="s">
        <v>279</v>
      </c>
      <c r="B53" s="71"/>
      <c r="C53" s="71"/>
      <c r="D53" s="71"/>
      <c r="E53" s="41"/>
    </row>
    <row r="54" spans="1:5" ht="15" x14ac:dyDescent="0.2">
      <c r="A54" s="38" t="s">
        <v>35</v>
      </c>
      <c r="B54" s="66"/>
      <c r="C54" s="66"/>
      <c r="D54" s="66"/>
    </row>
    <row r="55" spans="1:5" ht="15" x14ac:dyDescent="0.2">
      <c r="A55" s="38" t="s">
        <v>37</v>
      </c>
      <c r="B55" s="66"/>
      <c r="C55" s="66"/>
      <c r="D55" s="66"/>
    </row>
    <row r="56" spans="1:5" ht="15" x14ac:dyDescent="0.2">
      <c r="A56" s="38" t="s">
        <v>38</v>
      </c>
      <c r="B56" s="66"/>
      <c r="C56" s="66"/>
      <c r="D56" s="66"/>
    </row>
    <row r="57" spans="1:5" s="42" customFormat="1" ht="15" x14ac:dyDescent="0.2">
      <c r="A57" s="40"/>
      <c r="B57" s="41"/>
      <c r="C57" s="41"/>
      <c r="D57" s="41"/>
    </row>
    <row r="58" spans="1:5" ht="15" x14ac:dyDescent="0.2">
      <c r="A58" s="70" t="s">
        <v>55</v>
      </c>
      <c r="B58" s="70"/>
      <c r="C58" s="70"/>
      <c r="D58" s="70"/>
    </row>
    <row r="59" spans="1:5" ht="17.25" customHeight="1" x14ac:dyDescent="0.2">
      <c r="A59" s="73" t="s">
        <v>274</v>
      </c>
      <c r="B59" s="71"/>
      <c r="C59" s="71"/>
      <c r="D59" s="71"/>
      <c r="E59" s="71"/>
    </row>
    <row r="60" spans="1:5" ht="15" x14ac:dyDescent="0.2">
      <c r="A60" s="74"/>
      <c r="B60" s="37" t="s">
        <v>40</v>
      </c>
      <c r="C60" s="37" t="s">
        <v>41</v>
      </c>
      <c r="D60" s="37" t="s">
        <v>42</v>
      </c>
      <c r="E60" s="37" t="s">
        <v>68</v>
      </c>
    </row>
    <row r="61" spans="1:5" x14ac:dyDescent="0.2">
      <c r="A61" s="74"/>
      <c r="B61" s="43"/>
      <c r="C61" s="43"/>
      <c r="D61" s="43"/>
      <c r="E61" s="43"/>
    </row>
    <row r="62" spans="1:5" x14ac:dyDescent="0.2">
      <c r="A62" s="74"/>
      <c r="B62" s="76"/>
      <c r="C62" s="77"/>
      <c r="D62" s="77"/>
      <c r="E62" s="78"/>
    </row>
    <row r="63" spans="1:5" x14ac:dyDescent="0.2">
      <c r="A63" s="74"/>
      <c r="B63" s="44"/>
      <c r="C63" s="44"/>
      <c r="D63" s="44"/>
      <c r="E63" s="44"/>
    </row>
    <row r="64" spans="1:5" x14ac:dyDescent="0.2">
      <c r="A64" s="74"/>
      <c r="B64" s="79"/>
      <c r="C64" s="79"/>
      <c r="D64" s="79"/>
      <c r="E64" s="79"/>
    </row>
    <row r="65" spans="1:5" x14ac:dyDescent="0.2">
      <c r="A65" s="74"/>
      <c r="B65" s="44"/>
      <c r="C65" s="44"/>
      <c r="D65" s="44"/>
      <c r="E65" s="44"/>
    </row>
    <row r="66" spans="1:5" x14ac:dyDescent="0.2">
      <c r="A66" s="74"/>
      <c r="B66" s="79"/>
      <c r="C66" s="79"/>
      <c r="D66" s="79"/>
      <c r="E66" s="79"/>
    </row>
    <row r="67" spans="1:5" x14ac:dyDescent="0.2">
      <c r="A67" s="75"/>
      <c r="B67" s="44"/>
      <c r="C67" s="44"/>
      <c r="D67" s="44"/>
      <c r="E67" s="44"/>
    </row>
    <row r="68" spans="1:5" s="42" customFormat="1" ht="15" x14ac:dyDescent="0.2">
      <c r="A68" s="46"/>
      <c r="B68" s="45"/>
      <c r="C68" s="45"/>
      <c r="D68" s="45"/>
      <c r="E68" s="45"/>
    </row>
    <row r="69" spans="1:5" ht="15" x14ac:dyDescent="0.2">
      <c r="A69" s="72" t="s">
        <v>56</v>
      </c>
      <c r="B69" s="72"/>
      <c r="C69" s="72"/>
      <c r="D69" s="72"/>
    </row>
    <row r="70" spans="1:5" ht="50.25" customHeight="1" x14ac:dyDescent="0.2">
      <c r="A70" s="38" t="s">
        <v>57</v>
      </c>
      <c r="B70" s="71"/>
      <c r="C70" s="71"/>
      <c r="D70" s="71"/>
    </row>
    <row r="71" spans="1:5" x14ac:dyDescent="0.2">
      <c r="A71" s="10"/>
      <c r="B71" s="11"/>
      <c r="C71" s="11"/>
      <c r="D71" s="11"/>
    </row>
    <row r="72" spans="1:5" ht="15" x14ac:dyDescent="0.2">
      <c r="A72" s="85" t="s">
        <v>253</v>
      </c>
      <c r="B72" s="86"/>
      <c r="C72" s="86"/>
      <c r="D72" s="87"/>
    </row>
    <row r="73" spans="1:5" ht="15" x14ac:dyDescent="0.2">
      <c r="A73" s="38" t="s">
        <v>246</v>
      </c>
      <c r="B73" s="91"/>
      <c r="C73" s="91"/>
      <c r="D73" s="91"/>
    </row>
    <row r="74" spans="1:5" ht="45" x14ac:dyDescent="0.2">
      <c r="A74" s="38" t="s">
        <v>254</v>
      </c>
      <c r="B74" s="84"/>
      <c r="C74" s="84"/>
      <c r="D74" s="84"/>
    </row>
    <row r="75" spans="1:5" ht="15" x14ac:dyDescent="0.2">
      <c r="A75" s="38" t="s">
        <v>252</v>
      </c>
      <c r="B75" s="82">
        <f>IF(OR(B7="Vezetői",B7="oktatói"),B74+30,B74+15)</f>
        <v>15</v>
      </c>
      <c r="C75" s="83"/>
      <c r="D75" s="83"/>
    </row>
    <row r="76" spans="1:5" ht="15" x14ac:dyDescent="0.2">
      <c r="A76" s="38" t="s">
        <v>244</v>
      </c>
      <c r="B76" s="62"/>
      <c r="C76" s="62"/>
      <c r="D76" s="62"/>
    </row>
    <row r="77" spans="1:5" ht="15" x14ac:dyDescent="0.2">
      <c r="A77" s="38" t="s">
        <v>243</v>
      </c>
      <c r="B77" s="66"/>
      <c r="C77" s="66"/>
      <c r="D77" s="66"/>
    </row>
    <row r="78" spans="1:5" x14ac:dyDescent="0.2">
      <c r="A78" s="61" t="s">
        <v>332</v>
      </c>
    </row>
    <row r="82" spans="1:4" ht="20.25" x14ac:dyDescent="0.2">
      <c r="A82" s="65" t="s">
        <v>280</v>
      </c>
      <c r="B82" s="65"/>
      <c r="C82" s="65"/>
      <c r="D82" s="47"/>
    </row>
    <row r="83" spans="1:4" x14ac:dyDescent="0.2">
      <c r="A83" s="35" t="s">
        <v>233</v>
      </c>
      <c r="B83" s="64"/>
      <c r="C83" s="64"/>
    </row>
    <row r="84" spans="1:4" x14ac:dyDescent="0.2">
      <c r="A84" s="35" t="s">
        <v>234</v>
      </c>
      <c r="B84" s="64"/>
      <c r="C84" s="64"/>
    </row>
    <row r="85" spans="1:4" x14ac:dyDescent="0.2">
      <c r="A85" s="35" t="s">
        <v>250</v>
      </c>
      <c r="B85" s="62"/>
      <c r="C85" s="62"/>
    </row>
    <row r="86" spans="1:4" x14ac:dyDescent="0.2">
      <c r="A86" s="35" t="s">
        <v>331</v>
      </c>
      <c r="B86" s="63"/>
      <c r="C86" s="63"/>
    </row>
  </sheetData>
  <sheetProtection algorithmName="SHA-512" hashValue="IZHfb49wGHyqTA/lQ1tgIfJZki9fFj1BWl/bxPiLyv8y8gDNgkT0nLAhk30M3BTnKy3JiFNc5a7NKzhVPISZyQ==" saltValue="FXRZe97SXnL1gsj4qCR6Gw==" spinCount="100000" sheet="1" objects="1" scenarios="1"/>
  <mergeCells count="64">
    <mergeCell ref="A1:B1"/>
    <mergeCell ref="A2:B2"/>
    <mergeCell ref="A3:B3"/>
    <mergeCell ref="B18:D18"/>
    <mergeCell ref="A6:D6"/>
    <mergeCell ref="B8:D8"/>
    <mergeCell ref="B9:D9"/>
    <mergeCell ref="B11:D11"/>
    <mergeCell ref="B12:D12"/>
    <mergeCell ref="B13:D13"/>
    <mergeCell ref="B14:D14"/>
    <mergeCell ref="B16:D16"/>
    <mergeCell ref="B17:D17"/>
    <mergeCell ref="B15:D15"/>
    <mergeCell ref="B36:E36"/>
    <mergeCell ref="B39:E39"/>
    <mergeCell ref="B41:E41"/>
    <mergeCell ref="B43:E43"/>
    <mergeCell ref="A20:D20"/>
    <mergeCell ref="B21:D21"/>
    <mergeCell ref="B22:D22"/>
    <mergeCell ref="B23:D23"/>
    <mergeCell ref="B24:D24"/>
    <mergeCell ref="A35:E35"/>
    <mergeCell ref="B25:D25"/>
    <mergeCell ref="B26:D26"/>
    <mergeCell ref="B28:D28"/>
    <mergeCell ref="B27:D27"/>
    <mergeCell ref="A30:D30"/>
    <mergeCell ref="B47:D47"/>
    <mergeCell ref="B46:D46"/>
    <mergeCell ref="B7:D7"/>
    <mergeCell ref="B76:D76"/>
    <mergeCell ref="B75:D75"/>
    <mergeCell ref="B74:D74"/>
    <mergeCell ref="B70:D70"/>
    <mergeCell ref="A72:D72"/>
    <mergeCell ref="B48:D48"/>
    <mergeCell ref="B10:D10"/>
    <mergeCell ref="B73:D73"/>
    <mergeCell ref="B31:D31"/>
    <mergeCell ref="B32:D32"/>
    <mergeCell ref="B33:D33"/>
    <mergeCell ref="A45:D45"/>
    <mergeCell ref="A36:A44"/>
    <mergeCell ref="B77:D77"/>
    <mergeCell ref="B49:D49"/>
    <mergeCell ref="A52:D52"/>
    <mergeCell ref="B55:D55"/>
    <mergeCell ref="B56:D56"/>
    <mergeCell ref="A58:D58"/>
    <mergeCell ref="B54:D54"/>
    <mergeCell ref="B53:D53"/>
    <mergeCell ref="A69:D69"/>
    <mergeCell ref="A59:A67"/>
    <mergeCell ref="B59:E59"/>
    <mergeCell ref="B62:E62"/>
    <mergeCell ref="B64:E64"/>
    <mergeCell ref="B66:E66"/>
    <mergeCell ref="B85:C85"/>
    <mergeCell ref="B86:C86"/>
    <mergeCell ref="B84:C84"/>
    <mergeCell ref="B83:C83"/>
    <mergeCell ref="A82:C82"/>
  </mergeCells>
  <conditionalFormatting sqref="B7:D7">
    <cfRule type="containsBlanks" dxfId="73" priority="114">
      <formula>LEN(TRIM(B7))=0</formula>
    </cfRule>
  </conditionalFormatting>
  <conditionalFormatting sqref="B8:D8">
    <cfRule type="containsBlanks" dxfId="72" priority="112">
      <formula>LEN(TRIM(B8))=0</formula>
    </cfRule>
  </conditionalFormatting>
  <conditionalFormatting sqref="B10:D10">
    <cfRule type="containsBlanks" dxfId="71" priority="111">
      <formula>LEN(TRIM(B10))=0</formula>
    </cfRule>
  </conditionalFormatting>
  <conditionalFormatting sqref="B11:D11">
    <cfRule type="containsBlanks" dxfId="70" priority="110">
      <formula>LEN(TRIM(B11))=0</formula>
    </cfRule>
  </conditionalFormatting>
  <conditionalFormatting sqref="B12:D12">
    <cfRule type="containsBlanks" dxfId="69" priority="109">
      <formula>LEN(TRIM(B12))=0</formula>
    </cfRule>
  </conditionalFormatting>
  <conditionalFormatting sqref="B13:D13">
    <cfRule type="containsBlanks" dxfId="68" priority="108">
      <formula>LEN(TRIM(B13))=0</formula>
    </cfRule>
  </conditionalFormatting>
  <conditionalFormatting sqref="B15:D16">
    <cfRule type="containsBlanks" dxfId="67" priority="107">
      <formula>LEN(TRIM(B15))=0</formula>
    </cfRule>
  </conditionalFormatting>
  <conditionalFormatting sqref="B17:D17">
    <cfRule type="expression" dxfId="66" priority="106">
      <formula>$B$16="rész munkaidő"</formula>
    </cfRule>
  </conditionalFormatting>
  <conditionalFormatting sqref="B18:D18">
    <cfRule type="expression" dxfId="65" priority="105">
      <formula>$B$7="Vezetői"</formula>
    </cfRule>
  </conditionalFormatting>
  <conditionalFormatting sqref="B14:D14">
    <cfRule type="expression" dxfId="64" priority="104">
      <formula>$B$13="határozott idejű"</formula>
    </cfRule>
  </conditionalFormatting>
  <conditionalFormatting sqref="B28:D28">
    <cfRule type="containsBlanks" dxfId="63" priority="103">
      <formula>LEN(TRIM(B28))=0</formula>
    </cfRule>
  </conditionalFormatting>
  <conditionalFormatting sqref="B31:D31">
    <cfRule type="containsBlanks" dxfId="62" priority="102">
      <formula>LEN(TRIM(B31))=0</formula>
    </cfRule>
  </conditionalFormatting>
  <conditionalFormatting sqref="B33:D33">
    <cfRule type="containsBlanks" dxfId="61" priority="101">
      <formula>LEN(TRIM(B33))=0</formula>
    </cfRule>
  </conditionalFormatting>
  <conditionalFormatting sqref="C38">
    <cfRule type="containsBlanks" dxfId="60" priority="98">
      <formula>LEN(TRIM(C38))=0</formula>
    </cfRule>
  </conditionalFormatting>
  <conditionalFormatting sqref="D38">
    <cfRule type="containsBlanks" dxfId="59" priority="97">
      <formula>LEN(TRIM(D38))=0</formula>
    </cfRule>
  </conditionalFormatting>
  <conditionalFormatting sqref="B36">
    <cfRule type="containsBlanks" dxfId="58" priority="87">
      <formula>LEN(TRIM(B36))=0</formula>
    </cfRule>
  </conditionalFormatting>
  <conditionalFormatting sqref="B38:D38">
    <cfRule type="expression" dxfId="57" priority="86">
      <formula>OR($B$36="",$B$36="nem")</formula>
    </cfRule>
    <cfRule type="containsBlanks" dxfId="56" priority="99">
      <formula>LEN(TRIM(B38))=0</formula>
    </cfRule>
  </conditionalFormatting>
  <conditionalFormatting sqref="E38">
    <cfRule type="containsBlanks" dxfId="55" priority="84">
      <formula>LEN(TRIM(E38))=0</formula>
    </cfRule>
  </conditionalFormatting>
  <conditionalFormatting sqref="E38">
    <cfRule type="expression" dxfId="54" priority="83">
      <formula>OR($B$36="",$B$36="nem")</formula>
    </cfRule>
    <cfRule type="containsBlanks" dxfId="53" priority="85">
      <formula>LEN(TRIM(E38))=0</formula>
    </cfRule>
  </conditionalFormatting>
  <conditionalFormatting sqref="B39:E39">
    <cfRule type="expression" dxfId="52" priority="81">
      <formula>OR($E$38="általános",$E$38="szakmai")</formula>
    </cfRule>
  </conditionalFormatting>
  <conditionalFormatting sqref="B39:E44">
    <cfRule type="notContainsBlanks" dxfId="51" priority="66">
      <formula>LEN(TRIM(B39))&gt;0</formula>
    </cfRule>
  </conditionalFormatting>
  <conditionalFormatting sqref="B40:E40">
    <cfRule type="expression" dxfId="50" priority="71">
      <formula>OR($B$39="és",$B$39="vagy")</formula>
    </cfRule>
  </conditionalFormatting>
  <conditionalFormatting sqref="B41:E41">
    <cfRule type="expression" dxfId="49" priority="70">
      <formula>OR($E$40="általános",$E$40="szakmai")</formula>
    </cfRule>
  </conditionalFormatting>
  <conditionalFormatting sqref="B43:E43">
    <cfRule type="expression" dxfId="48" priority="69">
      <formula>OR($E$42="általános",$E$42="szakmai")</formula>
    </cfRule>
  </conditionalFormatting>
  <conditionalFormatting sqref="B42:E42">
    <cfRule type="expression" dxfId="47" priority="68">
      <formula>OR($B$41="és",$B$41="vagy")</formula>
    </cfRule>
  </conditionalFormatting>
  <conditionalFormatting sqref="B44:E44">
    <cfRule type="expression" dxfId="46" priority="67">
      <formula>OR($B$43="és",$B$43="vagy")</formula>
    </cfRule>
  </conditionalFormatting>
  <conditionalFormatting sqref="B46:D46">
    <cfRule type="containsBlanks" dxfId="45" priority="65">
      <formula>LEN(TRIM(B46))=0</formula>
    </cfRule>
  </conditionalFormatting>
  <conditionalFormatting sqref="B49:D49">
    <cfRule type="containsBlanks" dxfId="44" priority="122">
      <formula>LEN(TRIM(B49))=0</formula>
    </cfRule>
  </conditionalFormatting>
  <conditionalFormatting sqref="B32:D32">
    <cfRule type="containsBlanks" dxfId="43" priority="63">
      <formula>LEN(TRIM(B32))=0</formula>
    </cfRule>
  </conditionalFormatting>
  <conditionalFormatting sqref="B74:D74">
    <cfRule type="containsBlanks" dxfId="42" priority="62">
      <formula>LEN(TRIM(B74))=0</formula>
    </cfRule>
  </conditionalFormatting>
  <conditionalFormatting sqref="B73:D73">
    <cfRule type="containsBlanks" dxfId="41" priority="61">
      <formula>LEN(TRIM(B73))=0</formula>
    </cfRule>
  </conditionalFormatting>
  <conditionalFormatting sqref="B76:D77">
    <cfRule type="containsBlanks" dxfId="40" priority="60">
      <formula>LEN(TRIM(B76))=0</formula>
    </cfRule>
  </conditionalFormatting>
  <conditionalFormatting sqref="B54:D54">
    <cfRule type="containsBlanks" dxfId="39" priority="58">
      <formula>LEN(TRIM(B54))=0</formula>
    </cfRule>
  </conditionalFormatting>
  <conditionalFormatting sqref="B56:D56">
    <cfRule type="containsBlanks" dxfId="38" priority="57">
      <formula>LEN(TRIM(B56))=0</formula>
    </cfRule>
  </conditionalFormatting>
  <conditionalFormatting sqref="B55:D55">
    <cfRule type="containsBlanks" dxfId="37" priority="56">
      <formula>LEN(TRIM(B55))=0</formula>
    </cfRule>
  </conditionalFormatting>
  <conditionalFormatting sqref="B53">
    <cfRule type="containsBlanks" dxfId="36" priority="115">
      <formula>LEN(TRIM(B53))=0</formula>
    </cfRule>
  </conditionalFormatting>
  <conditionalFormatting sqref="B54:D56">
    <cfRule type="expression" dxfId="35" priority="54" stopIfTrue="1">
      <formula>OR($B$53="nem",$B$53="")</formula>
    </cfRule>
  </conditionalFormatting>
  <conditionalFormatting sqref="B59">
    <cfRule type="containsBlanks" dxfId="34" priority="116">
      <formula>LEN(TRIM(B59))=0</formula>
    </cfRule>
  </conditionalFormatting>
  <conditionalFormatting sqref="C61">
    <cfRule type="containsBlanks" dxfId="33" priority="34">
      <formula>LEN(TRIM(C61))=0</formula>
    </cfRule>
  </conditionalFormatting>
  <conditionalFormatting sqref="C61">
    <cfRule type="expression" dxfId="32" priority="32">
      <formula>OR($B$58="",$B$58="nem")</formula>
    </cfRule>
    <cfRule type="containsBlanks" dxfId="31" priority="33">
      <formula>LEN(TRIM(C61))=0</formula>
    </cfRule>
  </conditionalFormatting>
  <conditionalFormatting sqref="B61:E61 B62">
    <cfRule type="notContainsBlanks" dxfId="30" priority="21">
      <formula>LEN(TRIM(B61))&gt;0</formula>
    </cfRule>
    <cfRule type="expression" dxfId="29" priority="30">
      <formula>$B$59="igen"</formula>
    </cfRule>
  </conditionalFormatting>
  <conditionalFormatting sqref="B61:E61 B62">
    <cfRule type="expression" dxfId="28" priority="120">
      <formula>OR($B$58="",$B$58="nem")</formula>
    </cfRule>
    <cfRule type="containsBlanks" dxfId="27" priority="121">
      <formula>LEN(TRIM(B61))=0</formula>
    </cfRule>
  </conditionalFormatting>
  <conditionalFormatting sqref="D61:E61">
    <cfRule type="containsBlanks" dxfId="26" priority="27">
      <formula>LEN(TRIM(D61))=0</formula>
    </cfRule>
  </conditionalFormatting>
  <conditionalFormatting sqref="D61:E61">
    <cfRule type="expression" dxfId="25" priority="25">
      <formula>OR($B$58="",$B$58="nem")</formula>
    </cfRule>
    <cfRule type="containsBlanks" dxfId="24" priority="26">
      <formula>LEN(TRIM(D61))=0</formula>
    </cfRule>
  </conditionalFormatting>
  <conditionalFormatting sqref="D61:E61">
    <cfRule type="expression" dxfId="23" priority="22">
      <formula>$B$59="igen"</formula>
    </cfRule>
    <cfRule type="containsBlanks" dxfId="22" priority="29">
      <formula>LEN(TRIM(D61))=0</formula>
    </cfRule>
  </conditionalFormatting>
  <conditionalFormatting sqref="D61:E61">
    <cfRule type="expression" dxfId="21" priority="23" stopIfTrue="1">
      <formula>OR($B$58="",$B$58="nem")</formula>
    </cfRule>
    <cfRule type="containsBlanks" dxfId="20" priority="24">
      <formula>LEN(TRIM(D61))=0</formula>
    </cfRule>
  </conditionalFormatting>
  <conditionalFormatting sqref="B62">
    <cfRule type="expression" dxfId="19" priority="20">
      <formula>OR($E61="általános",$E61="szakmai")</formula>
    </cfRule>
  </conditionalFormatting>
  <conditionalFormatting sqref="B62">
    <cfRule type="notContainsBlanks" dxfId="18" priority="19">
      <formula>LEN(TRIM(B62))&gt;0</formula>
    </cfRule>
  </conditionalFormatting>
  <conditionalFormatting sqref="B64:E64">
    <cfRule type="expression" dxfId="17" priority="18">
      <formula>OR($E63="általános",$E63="szakmai")</formula>
    </cfRule>
  </conditionalFormatting>
  <conditionalFormatting sqref="B64:E64">
    <cfRule type="notContainsBlanks" dxfId="16" priority="17">
      <formula>LEN(TRIM(B64))&gt;0</formula>
    </cfRule>
  </conditionalFormatting>
  <conditionalFormatting sqref="B66:E66">
    <cfRule type="expression" dxfId="15" priority="16">
      <formula>OR($E65="általános",$E65="szakmai")</formula>
    </cfRule>
  </conditionalFormatting>
  <conditionalFormatting sqref="B66:E66">
    <cfRule type="notContainsBlanks" dxfId="14" priority="15">
      <formula>LEN(TRIM(B66))&gt;0</formula>
    </cfRule>
  </conditionalFormatting>
  <conditionalFormatting sqref="B63">
    <cfRule type="notContainsBlanks" dxfId="13" priority="13">
      <formula>LEN(TRIM(B63))&gt;0</formula>
    </cfRule>
  </conditionalFormatting>
  <conditionalFormatting sqref="B63">
    <cfRule type="expression" dxfId="12" priority="14">
      <formula>OR($B62="és",$B62="vagy")</formula>
    </cfRule>
  </conditionalFormatting>
  <conditionalFormatting sqref="C63:E63">
    <cfRule type="notContainsBlanks" dxfId="11" priority="11">
      <formula>LEN(TRIM(C63))&gt;0</formula>
    </cfRule>
  </conditionalFormatting>
  <conditionalFormatting sqref="C63:E63">
    <cfRule type="expression" dxfId="10" priority="12">
      <formula>OR($B62="és",$B62="vagy")</formula>
    </cfRule>
  </conditionalFormatting>
  <conditionalFormatting sqref="B65">
    <cfRule type="notContainsBlanks" dxfId="9" priority="9">
      <formula>LEN(TRIM(B65))&gt;0</formula>
    </cfRule>
  </conditionalFormatting>
  <conditionalFormatting sqref="B65">
    <cfRule type="expression" dxfId="8" priority="10">
      <formula>OR($B64="és",$B64="vagy")</formula>
    </cfRule>
  </conditionalFormatting>
  <conditionalFormatting sqref="C65:E65">
    <cfRule type="notContainsBlanks" dxfId="7" priority="7">
      <formula>LEN(TRIM(C65))&gt;0</formula>
    </cfRule>
  </conditionalFormatting>
  <conditionalFormatting sqref="C65:E65">
    <cfRule type="expression" dxfId="6" priority="8">
      <formula>OR($B64="és",$B64="vagy")</formula>
    </cfRule>
  </conditionalFormatting>
  <conditionalFormatting sqref="B67:B68">
    <cfRule type="notContainsBlanks" dxfId="5" priority="5">
      <formula>LEN(TRIM(B67))&gt;0</formula>
    </cfRule>
  </conditionalFormatting>
  <conditionalFormatting sqref="B67:B68">
    <cfRule type="expression" dxfId="4" priority="6">
      <formula>OR($B66="és",$B66="vagy")</formula>
    </cfRule>
  </conditionalFormatting>
  <conditionalFormatting sqref="C67:E68">
    <cfRule type="notContainsBlanks" dxfId="3" priority="3">
      <formula>LEN(TRIM(C67))&gt;0</formula>
    </cfRule>
  </conditionalFormatting>
  <conditionalFormatting sqref="C67:E68">
    <cfRule type="expression" dxfId="2" priority="4">
      <formula>OR($B66="és",$B66="vagy")</formula>
    </cfRule>
  </conditionalFormatting>
  <conditionalFormatting sqref="B70">
    <cfRule type="containsBlanks" dxfId="1" priority="2">
      <formula>LEN(TRIM(B70))=0</formula>
    </cfRule>
  </conditionalFormatting>
  <conditionalFormatting sqref="B83:C86">
    <cfRule type="containsBlanks" dxfId="0" priority="1">
      <formula>LEN(TRIM(B83))=0</formula>
    </cfRule>
  </conditionalFormatting>
  <dataValidations count="16">
    <dataValidation type="list" allowBlank="1" showInputMessage="1" showErrorMessage="1" sqref="B46:D46">
      <formula1>"nem,A,B,C,D,E,F,PÁV1,PÁV2,PÁV3,PÁV4"</formula1>
    </dataValidation>
    <dataValidation type="list" allowBlank="1" showInputMessage="1" showErrorMessage="1" sqref="B31:D31 B54:D54">
      <formula1>"felsőfokú iskolai végzettség,középfokú iskolai végzettség"</formula1>
    </dataValidation>
    <dataValidation type="list" allowBlank="1" showInputMessage="1" showErrorMessage="1" sqref="B10:D10">
      <formula1>"igen,nem"</formula1>
    </dataValidation>
    <dataValidation type="list" allowBlank="1" showInputMessage="1" showErrorMessage="1" sqref="B17:D17">
      <formula1>"30 óra/hét,20 óra/hét"</formula1>
    </dataValidation>
    <dataValidation type="list" allowBlank="1" showInputMessage="1" showErrorMessage="1" sqref="B16:D16">
      <formula1>"teljes munkaidő,rész munkaidő"</formula1>
    </dataValidation>
    <dataValidation type="list" allowBlank="1" showInputMessage="1" showErrorMessage="1" sqref="B13:D13">
      <formula1>"határozatlan idejű,határozott idejű"</formula1>
    </dataValidation>
    <dataValidation type="list" allowBlank="1" showInputMessage="1" showErrorMessage="1" sqref="B8:D8">
      <formula1>INDIRECT($B$7)</formula1>
    </dataValidation>
    <dataValidation type="list" showInputMessage="1" showErrorMessage="1" sqref="B43 B39 B41 B66 B62 B64">
      <formula1>"ÉS,VAGY"</formula1>
    </dataValidation>
    <dataValidation type="list" allowBlank="1" showInputMessage="1" showErrorMessage="1" sqref="D38 D40 D42 D44 D61 D63 D65 D67:D68">
      <formula1>nyelvszint</formula1>
    </dataValidation>
    <dataValidation type="list" allowBlank="1" showInputMessage="1" showErrorMessage="1" sqref="C38 C40 C42 C44 C61 C63 C65 C67:C68">
      <formula1>nyelvvizsgatípus</formula1>
    </dataValidation>
    <dataValidation type="list" allowBlank="1" showInputMessage="1" showErrorMessage="1" sqref="B38 B40 B42 B44 B61 B63 B65 B67:B68">
      <formula1>nyelv</formula1>
    </dataValidation>
    <dataValidation type="list" allowBlank="1" showInputMessage="1" showErrorMessage="1" sqref="B15:D15">
      <formula1>"főállású,további"</formula1>
    </dataValidation>
    <dataValidation type="list" allowBlank="1" showInputMessage="1" showErrorMessage="1" sqref="B36 B53 B59">
      <formula1>"igen, nem"</formula1>
    </dataValidation>
    <dataValidation type="list" allowBlank="1" showInputMessage="1" showErrorMessage="1" sqref="E38 E40 E42 E44 E61 E63 E65 E67:E68">
      <formula1>"általános,szakmai"</formula1>
    </dataValidation>
    <dataValidation type="custom" allowBlank="1" showInputMessage="1" showErrorMessage="1" error="YYYY. hónap DD. formátumban" sqref="B86:C86">
      <formula1>1</formula1>
    </dataValidation>
    <dataValidation type="custom" operator="greaterThan" allowBlank="1" showInputMessage="1" showErrorMessage="1" error="YYYY. hónap DD. formátumban_x000a_" sqref="B73:D73">
      <formula1>1</formula1>
    </dataValidation>
  </dataValidations>
  <pageMargins left="0.7" right="0.7" top="0.75" bottom="0.75" header="0.3" footer="0.3"/>
  <pageSetup paperSize="9" scale="50"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háttértábla!$A$2:$A$4</xm:f>
          </x14:formula1>
          <xm:sqref>B7:D7</xm:sqref>
        </x14:dataValidation>
        <x14:dataValidation type="list" allowBlank="1" showInputMessage="1" showErrorMessage="1">
          <x14:formula1>
            <xm:f>INDIRECT(háttértábla!$E$11)</xm:f>
          </x14:formula1>
          <xm:sqref>B32:D32</xm:sqref>
        </x14:dataValidation>
        <x14:dataValidation type="list" allowBlank="1" showInputMessage="1" showErrorMessage="1">
          <x14:formula1>
            <xm:f>INDIRECT(háttértábla!$E$9)</xm:f>
          </x14:formula1>
          <xm:sqref>B55:D55</xm:sqref>
        </x14:dataValidation>
        <x14:dataValidation type="date" allowBlank="1" showInputMessage="1" showErrorMessage="1" error="YYYY.MM.DD formátum használata kötelező">
          <x14:formula1>
            <xm:f>háttértábla!D85</xm:f>
          </x14:formula1>
          <x14:formula2>
            <xm:f>háttértábla!D86</xm:f>
          </x14:formula2>
          <xm:sqref>B75</xm:sqref>
        </x14:dataValidation>
        <x14:dataValidation type="date" allowBlank="1" showInputMessage="1" showErrorMessage="1" error="YYYY.MM.DD formátum használata kötelező">
          <x14:formula1>
            <xm:f>háttértábla!F85</xm:f>
          </x14:formula1>
          <x14:formula2>
            <xm:f>háttértábla!F86</xm:f>
          </x14:formula2>
          <xm:sqref>D75</xm:sqref>
        </x14:dataValidation>
        <x14:dataValidation type="date" allowBlank="1" showInputMessage="1" showErrorMessage="1" error="YYYY.MM.DD formátum használata kötelező">
          <x14:formula1>
            <xm:f>háttértábla!E86</xm:f>
          </x14:formula1>
          <x14:formula2>
            <xm:f>háttértábla!E87</xm:f>
          </x14:formula2>
          <xm:sqref>C75</xm:sqref>
        </x14:dataValidation>
        <x14:dataValidation type="date" allowBlank="1" showInputMessage="1" showErrorMessage="1" error="YYYY.MM.DD formátum használata kötelező">
          <x14:formula1>
            <xm:f>háttértábla!D61</xm:f>
          </x14:formula1>
          <x14:formula2>
            <xm:f>háttértábla!D62</xm:f>
          </x14:formula2>
          <xm:sqref>B74</xm:sqref>
        </x14:dataValidation>
        <x14:dataValidation type="date" allowBlank="1" showInputMessage="1" showErrorMessage="1" error="YYYY.MM.DD formátum használata kötelező">
          <x14:formula1>
            <xm:f>háttértábla!F61</xm:f>
          </x14:formula1>
          <x14:formula2>
            <xm:f>háttértábla!F62</xm:f>
          </x14:formula2>
          <xm:sqref>D74</xm:sqref>
        </x14:dataValidation>
        <x14:dataValidation type="date" allowBlank="1" showInputMessage="1" showErrorMessage="1" error="YYYY.MM.DD formátum használata kötelező">
          <x14:formula1>
            <xm:f>háttértábla!E62</xm:f>
          </x14:formula1>
          <x14:formula2>
            <xm:f>háttértábla!E63</xm:f>
          </x14:formula2>
          <xm:sqref>C74</xm:sqref>
        </x14:dataValidation>
        <x14:dataValidation type="date" allowBlank="1" showInputMessage="1" showErrorMessage="1" error="YYYY.MM.DD formátum használata kötelező">
          <x14:formula1>
            <xm:f>háttértábla!D2</xm:f>
          </x14:formula1>
          <x14:formula2>
            <xm:f>háttértábla!D3</xm:f>
          </x14:formula2>
          <xm:sqref>B12:D12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60" zoomScaleNormal="70" workbookViewId="0">
      <selection activeCell="J25" sqref="J25"/>
    </sheetView>
  </sheetViews>
  <sheetFormatPr defaultRowHeight="15" x14ac:dyDescent="0.25"/>
  <cols>
    <col min="1" max="1" width="3.140625" customWidth="1"/>
    <col min="2" max="2" width="56" customWidth="1"/>
    <col min="3" max="3" width="2.7109375" customWidth="1"/>
    <col min="4" max="4" width="17.28515625" customWidth="1"/>
    <col min="5" max="5" width="2.7109375" customWidth="1"/>
    <col min="6" max="6" width="22.42578125" customWidth="1"/>
  </cols>
  <sheetData>
    <row r="1" spans="1:6" ht="18" x14ac:dyDescent="0.25">
      <c r="A1" s="129" t="s">
        <v>201</v>
      </c>
      <c r="B1" s="130"/>
      <c r="C1" s="130"/>
      <c r="D1" s="130"/>
      <c r="E1" s="130"/>
      <c r="F1" s="130"/>
    </row>
    <row r="2" spans="1:6" ht="27" customHeight="1" x14ac:dyDescent="0.25">
      <c r="A2" s="131" t="s">
        <v>202</v>
      </c>
      <c r="B2" s="132"/>
      <c r="C2" s="132"/>
      <c r="D2" s="132"/>
      <c r="E2" s="132"/>
      <c r="F2" s="132"/>
    </row>
    <row r="3" spans="1:6" ht="26.25" customHeight="1" x14ac:dyDescent="0.25">
      <c r="A3" s="133" t="s">
        <v>203</v>
      </c>
      <c r="B3" s="133"/>
      <c r="C3" s="133"/>
      <c r="D3" s="133"/>
      <c r="E3" s="133"/>
      <c r="F3" s="133"/>
    </row>
    <row r="4" spans="1:6" ht="28.5" customHeight="1" x14ac:dyDescent="0.25">
      <c r="A4" s="15"/>
      <c r="B4" s="16" t="s">
        <v>204</v>
      </c>
      <c r="C4" s="36" t="str">
        <f>IF(D4=adatsablon!B10,"X","")</f>
        <v/>
      </c>
      <c r="D4" t="s">
        <v>205</v>
      </c>
      <c r="E4" s="36" t="str">
        <f>IF(F4=adatsablon!B10,"X","")</f>
        <v/>
      </c>
      <c r="F4" t="s">
        <v>53</v>
      </c>
    </row>
    <row r="5" spans="1:6" s="4" customFormat="1" ht="12.75" x14ac:dyDescent="0.2">
      <c r="A5" s="17" t="s">
        <v>206</v>
      </c>
      <c r="B5" s="17" t="s">
        <v>207</v>
      </c>
    </row>
    <row r="6" spans="1:6" s="4" customFormat="1" ht="25.5" customHeight="1" x14ac:dyDescent="0.25">
      <c r="A6" s="4" t="s">
        <v>208</v>
      </c>
      <c r="B6" s="134" t="s">
        <v>209</v>
      </c>
      <c r="C6" s="122"/>
      <c r="D6" s="122"/>
      <c r="E6" s="122"/>
      <c r="F6" s="122"/>
    </row>
    <row r="7" spans="1:6" x14ac:dyDescent="0.25">
      <c r="B7" s="30" t="s">
        <v>230</v>
      </c>
      <c r="C7" s="135">
        <f>adatsablon!B11</f>
        <v>0</v>
      </c>
      <c r="D7" s="135"/>
      <c r="E7" s="135"/>
      <c r="F7" s="136"/>
    </row>
    <row r="8" spans="1:6" x14ac:dyDescent="0.25">
      <c r="B8" s="31" t="s">
        <v>255</v>
      </c>
      <c r="C8" s="137">
        <f>adatsablon!B8</f>
        <v>0</v>
      </c>
      <c r="D8" s="137"/>
      <c r="E8" s="137"/>
      <c r="F8" s="138"/>
    </row>
    <row r="9" spans="1:6" x14ac:dyDescent="0.25">
      <c r="A9" t="s">
        <v>210</v>
      </c>
      <c r="B9" t="s">
        <v>211</v>
      </c>
      <c r="C9" s="20"/>
      <c r="D9" s="20"/>
      <c r="E9" s="20"/>
    </row>
    <row r="10" spans="1:6" ht="15.75" customHeight="1" x14ac:dyDescent="0.25">
      <c r="B10" t="s">
        <v>212</v>
      </c>
      <c r="C10" s="33" t="str">
        <f>IF(D10=adatsablon!$B$15,"X","")</f>
        <v/>
      </c>
      <c r="D10" s="19" t="s">
        <v>213</v>
      </c>
      <c r="E10" s="33" t="str">
        <f>IF(F10=adatsablon!$B$15,"X","")</f>
        <v/>
      </c>
      <c r="F10" s="22" t="s">
        <v>214</v>
      </c>
    </row>
    <row r="11" spans="1:6" ht="17.25" customHeight="1" x14ac:dyDescent="0.25">
      <c r="C11" s="33" t="str">
        <f>IF(D11=adatsablon!$B$13,"X","")</f>
        <v/>
      </c>
      <c r="D11" s="19" t="s">
        <v>7</v>
      </c>
      <c r="E11" s="33" t="str">
        <f>IF(F11=adatsablon!$B$13,"X","")</f>
        <v/>
      </c>
      <c r="F11" s="22" t="s">
        <v>215</v>
      </c>
    </row>
    <row r="12" spans="1:6" ht="16.5" customHeight="1" x14ac:dyDescent="0.25">
      <c r="B12" t="s">
        <v>216</v>
      </c>
      <c r="C12" s="139" t="str">
        <f>IF(NOT(ISBLANK(adatsablon!B14)),adatsablon!$B$14,"")</f>
        <v/>
      </c>
      <c r="D12" s="140"/>
      <c r="E12" s="140"/>
      <c r="F12" s="141"/>
    </row>
    <row r="13" spans="1:6" ht="25.5" customHeight="1" x14ac:dyDescent="0.25">
      <c r="B13" t="s">
        <v>217</v>
      </c>
      <c r="C13" s="21" t="str">
        <f>IF(adatsablon!$B$16="teljes munkaidő","X","")</f>
        <v/>
      </c>
      <c r="D13" s="19" t="s">
        <v>218</v>
      </c>
      <c r="E13" s="27" t="str">
        <f>IF(adatsablon!$B$17="20 óra/hét","X","")</f>
        <v/>
      </c>
      <c r="F13" s="19" t="s">
        <v>219</v>
      </c>
    </row>
    <row r="14" spans="1:6" ht="21" customHeight="1" x14ac:dyDescent="0.25">
      <c r="C14" s="19"/>
      <c r="D14" s="19"/>
      <c r="E14" s="27" t="str">
        <f>IF(adatsablon!$B$17="30 óra/hét","X","")</f>
        <v/>
      </c>
      <c r="F14" s="19" t="s">
        <v>220</v>
      </c>
    </row>
    <row r="15" spans="1:6" x14ac:dyDescent="0.25">
      <c r="B15" t="s">
        <v>256</v>
      </c>
      <c r="C15" s="139">
        <f>adatsablon!B8</f>
        <v>0</v>
      </c>
      <c r="D15" s="142"/>
      <c r="E15" s="142"/>
      <c r="F15" s="143"/>
    </row>
    <row r="16" spans="1:6" x14ac:dyDescent="0.25">
      <c r="B16" t="s">
        <v>221</v>
      </c>
      <c r="C16" s="144">
        <f>adatsablon!B$12</f>
        <v>0</v>
      </c>
      <c r="D16" s="142"/>
      <c r="E16" s="142"/>
      <c r="F16" s="143"/>
    </row>
    <row r="17" spans="1:6" x14ac:dyDescent="0.25">
      <c r="B17" t="s">
        <v>222</v>
      </c>
      <c r="C17" s="145">
        <f>adatsablon!B$76</f>
        <v>0</v>
      </c>
      <c r="D17" s="142"/>
      <c r="E17" s="142"/>
      <c r="F17" s="143"/>
    </row>
    <row r="18" spans="1:6" x14ac:dyDescent="0.25">
      <c r="B18" t="s">
        <v>223</v>
      </c>
      <c r="C18" s="146">
        <f>adatsablon!B77</f>
        <v>0</v>
      </c>
      <c r="D18" s="147"/>
      <c r="E18" s="147"/>
      <c r="F18" s="148"/>
    </row>
    <row r="20" spans="1:6" x14ac:dyDescent="0.25">
      <c r="A20" s="17" t="s">
        <v>224</v>
      </c>
      <c r="B20" s="17" t="s">
        <v>333</v>
      </c>
      <c r="C20" s="17"/>
      <c r="D20" s="17"/>
      <c r="E20" s="17"/>
      <c r="F20" s="17"/>
    </row>
    <row r="21" spans="1:6" x14ac:dyDescent="0.25">
      <c r="B21" s="4" t="s">
        <v>225</v>
      </c>
      <c r="C21" s="17"/>
      <c r="D21" s="17"/>
      <c r="E21" s="17"/>
      <c r="F21" s="17"/>
    </row>
    <row r="22" spans="1:6" ht="27" customHeight="1" x14ac:dyDescent="0.25">
      <c r="B22" s="123" t="str">
        <f>CONCATENATE("Végzettség",":"," ",adatsablon!B32," ","(",adatsablon!B33,")"," ","Nyelvtudás",":"," ",adatsablon!B38," ",adatsablon!E38," ",adatsablon!C38," ",adatsablon!D38," ",adatsablon!B39," ",adatsablon!B40," ",adatsablon!E40," ",adatsablon!C40," ",adatsablon!D40," ",adatsablon!B41," ",adatsablon!B42," ",adatsablon!E42," ",adatsablon!C42," ",adatsablon!D42," ",adatsablon!B43," ",adatsablon!B44," ",adatsablon!E44," ",adatsablon!C44," ",adatsablon!D44)</f>
        <v xml:space="preserve">Végzettség:  () Nyelvtudás:                   </v>
      </c>
      <c r="C22" s="124"/>
      <c r="D22" s="124"/>
      <c r="E22" s="124"/>
      <c r="F22" s="125"/>
    </row>
    <row r="23" spans="1:6" ht="15" customHeight="1" x14ac:dyDescent="0.25">
      <c r="B23" s="126"/>
      <c r="C23" s="127"/>
      <c r="D23" s="127"/>
      <c r="E23" s="127"/>
      <c r="F23" s="128"/>
    </row>
    <row r="24" spans="1:6" ht="39.75" customHeight="1" x14ac:dyDescent="0.25">
      <c r="B24" s="123" t="str">
        <f>CONCATENATE("Szakmai tapasztalat",":"," ",adatsablon!B48," ",adatsablon!B49)</f>
        <v xml:space="preserve">Szakmai tapasztalat:  </v>
      </c>
      <c r="C24" s="124"/>
      <c r="D24" s="124"/>
      <c r="E24" s="124"/>
      <c r="F24" s="125"/>
    </row>
    <row r="25" spans="1:6" ht="71.25" customHeight="1" x14ac:dyDescent="0.25">
      <c r="B25" s="126"/>
      <c r="C25" s="127"/>
      <c r="D25" s="127"/>
      <c r="E25" s="127"/>
      <c r="F25" s="128"/>
    </row>
    <row r="26" spans="1:6" ht="27" customHeight="1" x14ac:dyDescent="0.25">
      <c r="B26" s="123" t="str">
        <f>CONCATENATE("Előnyt jelentő végzettség",":"," ",adatsablon!B55," ","(",adatsablon!B56,")"," ","Előnyt jelentő nyelvtudás",":"," ",adatsablon!B61," ",adatsablon!E61," ",adatsablon!C61," ",adatsablon!D61," ",adatsablon!B62," ",adatsablon!B63," ",adatsablon!E63," ",adatsablon!C63," ",adatsablon!D63," ",adatsablon!B64," ",adatsablon!B65," ",adatsablon!E65," ",adatsablon!C65," ",adatsablon!D65," ",adatsablon!B66," ",adatsablon!B67," ",adatsablon!E67," ",adatsablon!C67," ",adatsablon!D67,adatsablon!A70,": ",adatsablon!B70)</f>
        <v xml:space="preserve">Előnyt jelentő végzettség:  () Előnyt jelentő nyelvtudás:                   Egyéb előny a munkakör betöltéséhez: </v>
      </c>
      <c r="C26" s="124"/>
      <c r="D26" s="124"/>
      <c r="E26" s="124"/>
      <c r="F26" s="125"/>
    </row>
    <row r="27" spans="1:6" ht="27" customHeight="1" x14ac:dyDescent="0.25">
      <c r="B27" s="126"/>
      <c r="C27" s="127"/>
      <c r="D27" s="127"/>
      <c r="E27" s="127"/>
      <c r="F27" s="128"/>
    </row>
    <row r="30" spans="1:6" x14ac:dyDescent="0.25">
      <c r="A30" s="17" t="s">
        <v>226</v>
      </c>
      <c r="B30" s="17" t="s">
        <v>334</v>
      </c>
      <c r="C30" s="17"/>
      <c r="D30" s="17"/>
      <c r="E30" s="17"/>
      <c r="F30" s="17"/>
    </row>
    <row r="31" spans="1:6" x14ac:dyDescent="0.25">
      <c r="B31" s="107" t="str">
        <f>IF(NOT(ISBLANK(adatsablon!B28)),CONCATENATE(adatsablon!$B$27,"; ",adatsablon!$B$28),"")</f>
        <v/>
      </c>
      <c r="C31" s="108"/>
      <c r="D31" s="108"/>
      <c r="E31" s="108"/>
      <c r="F31" s="109"/>
    </row>
    <row r="32" spans="1:6" x14ac:dyDescent="0.25">
      <c r="B32" s="110"/>
      <c r="C32" s="111"/>
      <c r="D32" s="111"/>
      <c r="E32" s="111"/>
      <c r="F32" s="112"/>
    </row>
    <row r="33" spans="1:6" ht="40.5" customHeight="1" x14ac:dyDescent="0.25">
      <c r="A33" s="116"/>
      <c r="B33" s="110"/>
      <c r="C33" s="111"/>
      <c r="D33" s="111"/>
      <c r="E33" s="111"/>
      <c r="F33" s="112"/>
    </row>
    <row r="34" spans="1:6" ht="56.25" customHeight="1" x14ac:dyDescent="0.25">
      <c r="A34" s="116"/>
      <c r="B34" s="110"/>
      <c r="C34" s="111"/>
      <c r="D34" s="111"/>
      <c r="E34" s="111"/>
      <c r="F34" s="112"/>
    </row>
    <row r="35" spans="1:6" ht="24.75" customHeight="1" x14ac:dyDescent="0.25">
      <c r="B35" s="110"/>
      <c r="C35" s="111"/>
      <c r="D35" s="111"/>
      <c r="E35" s="111"/>
      <c r="F35" s="112"/>
    </row>
    <row r="36" spans="1:6" s="17" customFormat="1" ht="34.5" customHeight="1" x14ac:dyDescent="0.2">
      <c r="B36" s="113"/>
      <c r="C36" s="114"/>
      <c r="D36" s="114"/>
      <c r="E36" s="114"/>
      <c r="F36" s="115"/>
    </row>
    <row r="37" spans="1:6" s="17" customFormat="1" x14ac:dyDescent="0.25">
      <c r="B37"/>
      <c r="C37" s="19"/>
      <c r="D37" s="19"/>
      <c r="E37" s="19"/>
      <c r="F37" s="19"/>
    </row>
    <row r="38" spans="1:6" s="17" customFormat="1" x14ac:dyDescent="0.25">
      <c r="A38"/>
      <c r="B38" s="60" t="str">
        <f>CONCATENATE("Kelt: ",háttértábla!A6,TEXT(adatsablon!B73,"éééé.hh.nn"))</f>
        <v>Kelt: Győr, 1900.01.00</v>
      </c>
      <c r="C38" s="19"/>
      <c r="D38" s="117"/>
      <c r="E38" s="118"/>
      <c r="F38" s="118"/>
    </row>
    <row r="39" spans="1:6" s="17" customFormat="1" ht="21.75" customHeight="1" x14ac:dyDescent="0.25">
      <c r="B39"/>
      <c r="C39" s="19"/>
      <c r="D39" s="119" t="s">
        <v>227</v>
      </c>
      <c r="E39" s="120"/>
      <c r="F39" s="120"/>
    </row>
    <row r="40" spans="1:6" s="17" customFormat="1" x14ac:dyDescent="0.25">
      <c r="B40" s="18" t="s">
        <v>228</v>
      </c>
      <c r="C40"/>
      <c r="D40"/>
      <c r="E40" s="28"/>
      <c r="F40"/>
    </row>
    <row r="41" spans="1:6" x14ac:dyDescent="0.25">
      <c r="D41" s="29"/>
      <c r="E41" s="29"/>
      <c r="F41" s="29"/>
    </row>
    <row r="42" spans="1:6" x14ac:dyDescent="0.25">
      <c r="D42" s="121" t="s">
        <v>229</v>
      </c>
      <c r="E42" s="122"/>
      <c r="F42" s="122"/>
    </row>
    <row r="43" spans="1:6" s="17" customFormat="1" x14ac:dyDescent="0.25">
      <c r="B43" s="34"/>
      <c r="C43"/>
      <c r="D43"/>
      <c r="E43"/>
      <c r="F43"/>
    </row>
    <row r="51" ht="23.25" customHeight="1" x14ac:dyDescent="0.25"/>
  </sheetData>
  <sheetProtection algorithmName="SHA-512" hashValue="tE6rZ2P/SyhFjFHPMikEOi/qWMTaEH7ztF3Ump2545J9i/OOe+8y+7yRYVufQMJijRexkq93VoL8ZjV7Nn11eg==" saltValue="l3Z1n3Dr8M3Ak2dD5OQ41g==" spinCount="100000" sheet="1" objects="1" scenarios="1"/>
  <mergeCells count="19">
    <mergeCell ref="B26:F27"/>
    <mergeCell ref="A1:F1"/>
    <mergeCell ref="A2:F2"/>
    <mergeCell ref="A3:F3"/>
    <mergeCell ref="B6:F6"/>
    <mergeCell ref="C7:F7"/>
    <mergeCell ref="C8:F8"/>
    <mergeCell ref="B22:F23"/>
    <mergeCell ref="B24:F25"/>
    <mergeCell ref="C12:F12"/>
    <mergeCell ref="C15:F15"/>
    <mergeCell ref="C16:F16"/>
    <mergeCell ref="C17:F17"/>
    <mergeCell ref="C18:F18"/>
    <mergeCell ref="B31:F36"/>
    <mergeCell ref="A33:A34"/>
    <mergeCell ref="D38:F38"/>
    <mergeCell ref="D39:F39"/>
    <mergeCell ref="D42:F42"/>
  </mergeCell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B1" zoomScaleNormal="100" workbookViewId="0">
      <selection activeCell="J9" sqref="J9"/>
    </sheetView>
  </sheetViews>
  <sheetFormatPr defaultRowHeight="15" x14ac:dyDescent="0.25"/>
  <cols>
    <col min="1" max="1" width="5" customWidth="1"/>
    <col min="2" max="2" width="55" customWidth="1"/>
    <col min="3" max="3" width="2.7109375" customWidth="1"/>
    <col min="4" max="4" width="21.7109375" customWidth="1"/>
    <col min="5" max="5" width="2.7109375" customWidth="1"/>
    <col min="6" max="6" width="19.7109375" customWidth="1"/>
  </cols>
  <sheetData>
    <row r="1" spans="1:6" ht="18" x14ac:dyDescent="0.25">
      <c r="A1" s="129" t="s">
        <v>231</v>
      </c>
      <c r="B1" s="130"/>
      <c r="C1" s="130"/>
      <c r="D1" s="130"/>
      <c r="E1" s="130"/>
      <c r="F1" s="130"/>
    </row>
    <row r="2" spans="1:6" ht="16.5" customHeight="1" x14ac:dyDescent="0.25">
      <c r="A2" s="131" t="s">
        <v>202</v>
      </c>
      <c r="B2" s="132"/>
      <c r="C2" s="132"/>
      <c r="D2" s="132"/>
      <c r="E2" s="132"/>
      <c r="F2" s="132"/>
    </row>
    <row r="3" spans="1:6" ht="23.25" customHeight="1" x14ac:dyDescent="0.25">
      <c r="A3" s="133" t="s">
        <v>203</v>
      </c>
      <c r="B3" s="133"/>
      <c r="C3" s="133"/>
      <c r="D3" s="133"/>
      <c r="E3" s="133"/>
      <c r="F3" s="133"/>
    </row>
    <row r="4" spans="1:6" ht="23.25" customHeight="1" x14ac:dyDescent="0.25">
      <c r="A4" s="159" t="s">
        <v>232</v>
      </c>
      <c r="B4" s="159"/>
      <c r="C4" s="159"/>
      <c r="D4" s="159"/>
      <c r="E4" s="159"/>
      <c r="F4" s="159"/>
    </row>
    <row r="5" spans="1:6" ht="23.25" customHeight="1" x14ac:dyDescent="0.25">
      <c r="A5" s="160" t="s">
        <v>233</v>
      </c>
      <c r="B5" s="160"/>
      <c r="C5" s="161">
        <f>adatsablon!B83</f>
        <v>0</v>
      </c>
      <c r="D5" s="162"/>
      <c r="E5" s="15"/>
      <c r="F5" s="15"/>
    </row>
    <row r="6" spans="1:6" s="4" customFormat="1" ht="12.75" x14ac:dyDescent="0.2">
      <c r="A6" s="17" t="s">
        <v>206</v>
      </c>
      <c r="B6" s="17" t="s">
        <v>207</v>
      </c>
    </row>
    <row r="8" spans="1:6" x14ac:dyDescent="0.25">
      <c r="A8" s="18" t="s">
        <v>208</v>
      </c>
      <c r="B8" t="s">
        <v>211</v>
      </c>
      <c r="C8" s="20"/>
      <c r="D8" s="20"/>
      <c r="E8" s="20"/>
    </row>
    <row r="9" spans="1:6" ht="30.75" customHeight="1" x14ac:dyDescent="0.25">
      <c r="B9" s="17" t="s">
        <v>234</v>
      </c>
      <c r="C9" s="163">
        <f>adatsablon!B84</f>
        <v>0</v>
      </c>
      <c r="D9" s="164"/>
      <c r="E9" s="164"/>
      <c r="F9" s="164"/>
    </row>
    <row r="10" spans="1:6" x14ac:dyDescent="0.25">
      <c r="B10" t="s">
        <v>212</v>
      </c>
      <c r="C10" s="33" t="str">
        <f>IF(D10=adatsablon!$B$15,"X","")</f>
        <v/>
      </c>
      <c r="D10" s="19" t="s">
        <v>213</v>
      </c>
      <c r="E10" s="33" t="str">
        <f>IF(F10=adatsablon!$B$15,"X","")</f>
        <v/>
      </c>
      <c r="F10" s="22" t="s">
        <v>214</v>
      </c>
    </row>
    <row r="11" spans="1:6" x14ac:dyDescent="0.25">
      <c r="C11" s="23"/>
      <c r="D11" s="19"/>
      <c r="E11" s="23"/>
      <c r="F11" s="22"/>
    </row>
    <row r="12" spans="1:6" x14ac:dyDescent="0.25">
      <c r="C12" s="33" t="str">
        <f>IF(D12=adatsablon!$B$13,"X","")</f>
        <v/>
      </c>
      <c r="D12" s="19" t="s">
        <v>7</v>
      </c>
      <c r="E12" s="33" t="str">
        <f>IF(F12=adatsablon!$B$13,"X","")</f>
        <v/>
      </c>
      <c r="F12" s="22" t="s">
        <v>215</v>
      </c>
    </row>
    <row r="13" spans="1:6" x14ac:dyDescent="0.25">
      <c r="C13" s="24"/>
      <c r="D13" s="19"/>
      <c r="E13" s="24"/>
      <c r="F13" s="22"/>
    </row>
    <row r="14" spans="1:6" x14ac:dyDescent="0.25">
      <c r="B14" t="s">
        <v>216</v>
      </c>
      <c r="C14" s="139" t="str">
        <f>IF(NOT(ISBLANK(adatsablon!B14)),adatsablon!$B$14,"")</f>
        <v/>
      </c>
      <c r="D14" s="140"/>
      <c r="E14" s="140"/>
      <c r="F14" s="141"/>
    </row>
    <row r="15" spans="1:6" x14ac:dyDescent="0.25">
      <c r="B15" s="25"/>
      <c r="C15" s="26"/>
      <c r="D15" s="19"/>
      <c r="E15" s="26"/>
      <c r="F15" s="22"/>
    </row>
    <row r="16" spans="1:6" x14ac:dyDescent="0.25">
      <c r="B16" t="s">
        <v>217</v>
      </c>
      <c r="C16" s="21" t="str">
        <f>IF(adatsablon!$B$16="teljes munkaidő","X","")</f>
        <v/>
      </c>
      <c r="D16" s="19" t="s">
        <v>218</v>
      </c>
      <c r="E16" s="27" t="str">
        <f>IF(adatsablon!$B$17="20 óra/hét","X","")</f>
        <v/>
      </c>
      <c r="F16" s="19" t="s">
        <v>219</v>
      </c>
    </row>
    <row r="17" spans="1:6" x14ac:dyDescent="0.25">
      <c r="C17" s="19"/>
      <c r="D17" s="19"/>
      <c r="E17" s="27" t="str">
        <f>IF(adatsablon!$B$17="30 óra/hét","X","")</f>
        <v/>
      </c>
      <c r="F17" s="19" t="s">
        <v>220</v>
      </c>
    </row>
    <row r="18" spans="1:6" x14ac:dyDescent="0.25">
      <c r="B18" t="s">
        <v>256</v>
      </c>
      <c r="C18" s="139">
        <f>adatsablon!B8</f>
        <v>0</v>
      </c>
      <c r="D18" s="142"/>
      <c r="E18" s="142"/>
      <c r="F18" s="143"/>
    </row>
    <row r="19" spans="1:6" x14ac:dyDescent="0.25">
      <c r="B19" t="s">
        <v>221</v>
      </c>
      <c r="C19" s="144">
        <f>adatsablon!B$12</f>
        <v>0</v>
      </c>
      <c r="D19" s="142"/>
      <c r="E19" s="142"/>
      <c r="F19" s="143"/>
    </row>
    <row r="20" spans="1:6" x14ac:dyDescent="0.25">
      <c r="B20" t="s">
        <v>222</v>
      </c>
      <c r="C20" s="145">
        <f>adatsablon!B$85</f>
        <v>0</v>
      </c>
      <c r="D20" s="142"/>
      <c r="E20" s="142"/>
      <c r="F20" s="143"/>
    </row>
    <row r="21" spans="1:6" x14ac:dyDescent="0.25">
      <c r="B21" t="s">
        <v>235</v>
      </c>
      <c r="C21" s="146">
        <f>adatsablon!B77</f>
        <v>0</v>
      </c>
      <c r="D21" s="147"/>
      <c r="E21" s="147"/>
      <c r="F21" s="148"/>
    </row>
    <row r="23" spans="1:6" s="17" customFormat="1" ht="12.75" x14ac:dyDescent="0.2">
      <c r="A23" s="17" t="s">
        <v>224</v>
      </c>
      <c r="B23" s="17" t="s">
        <v>335</v>
      </c>
    </row>
    <row r="24" spans="1:6" s="17" customFormat="1" ht="12.75" x14ac:dyDescent="0.2">
      <c r="B24" s="4" t="s">
        <v>236</v>
      </c>
    </row>
    <row r="25" spans="1:6" s="17" customFormat="1" ht="12.75" x14ac:dyDescent="0.2">
      <c r="B25" s="149" t="str">
        <f>IF(NOT(ISBLANK(adatsablon!B28)),CONCATENATE(adatsablon!$B$27,"; ",adatsablon!$B$28),"")</f>
        <v/>
      </c>
      <c r="C25" s="150"/>
      <c r="D25" s="150"/>
      <c r="E25" s="150"/>
      <c r="F25" s="151"/>
    </row>
    <row r="26" spans="1:6" s="17" customFormat="1" ht="12.75" x14ac:dyDescent="0.2">
      <c r="B26" s="152"/>
      <c r="C26" s="153"/>
      <c r="D26" s="153"/>
      <c r="E26" s="153"/>
      <c r="F26" s="154"/>
    </row>
    <row r="27" spans="1:6" s="17" customFormat="1" ht="12.75" x14ac:dyDescent="0.2">
      <c r="B27" s="152"/>
      <c r="C27" s="153"/>
      <c r="D27" s="153"/>
      <c r="E27" s="153"/>
      <c r="F27" s="154"/>
    </row>
    <row r="28" spans="1:6" s="17" customFormat="1" ht="12.75" x14ac:dyDescent="0.2">
      <c r="B28" s="152"/>
      <c r="C28" s="153"/>
      <c r="D28" s="153"/>
      <c r="E28" s="153"/>
      <c r="F28" s="154"/>
    </row>
    <row r="29" spans="1:6" s="17" customFormat="1" ht="12.75" x14ac:dyDescent="0.2">
      <c r="B29" s="152"/>
      <c r="C29" s="153"/>
      <c r="D29" s="153"/>
      <c r="E29" s="153"/>
      <c r="F29" s="154"/>
    </row>
    <row r="30" spans="1:6" s="17" customFormat="1" ht="12.75" x14ac:dyDescent="0.2">
      <c r="B30" s="152"/>
      <c r="C30" s="153"/>
      <c r="D30" s="153"/>
      <c r="E30" s="153"/>
      <c r="F30" s="154"/>
    </row>
    <row r="31" spans="1:6" s="17" customFormat="1" ht="66" customHeight="1" x14ac:dyDescent="0.2">
      <c r="B31" s="155"/>
      <c r="C31" s="156"/>
      <c r="D31" s="156"/>
      <c r="E31" s="156"/>
      <c r="F31" s="157"/>
    </row>
    <row r="32" spans="1:6" x14ac:dyDescent="0.25">
      <c r="B32" t="s">
        <v>237</v>
      </c>
      <c r="C32" s="158"/>
      <c r="D32" s="158"/>
      <c r="E32" s="158"/>
      <c r="F32" s="158"/>
    </row>
    <row r="33" spans="2:6" x14ac:dyDescent="0.25">
      <c r="B33" t="s">
        <v>238</v>
      </c>
    </row>
    <row r="34" spans="2:6" x14ac:dyDescent="0.25">
      <c r="B34" t="s">
        <v>239</v>
      </c>
      <c r="C34" s="19"/>
      <c r="D34" s="19"/>
      <c r="E34" s="19"/>
      <c r="F34" s="19"/>
    </row>
    <row r="35" spans="2:6" x14ac:dyDescent="0.25">
      <c r="B35" t="s">
        <v>240</v>
      </c>
      <c r="C35" s="19"/>
      <c r="D35" s="19"/>
      <c r="E35" s="19"/>
      <c r="F35" s="19"/>
    </row>
    <row r="36" spans="2:6" x14ac:dyDescent="0.25">
      <c r="B36" t="s">
        <v>241</v>
      </c>
      <c r="C36" s="19"/>
      <c r="D36" s="19"/>
      <c r="E36" s="19"/>
      <c r="F36" s="19"/>
    </row>
    <row r="37" spans="2:6" x14ac:dyDescent="0.25">
      <c r="C37" s="19"/>
      <c r="D37" s="19"/>
      <c r="E37" s="19"/>
      <c r="F37" s="19"/>
    </row>
    <row r="38" spans="2:6" x14ac:dyDescent="0.25">
      <c r="B38" s="32" t="str">
        <f>CONCATENATE("Kelt: ",háttértábla!A6,TEXT(adatsablon!B86,"éééé.hh.nn"))</f>
        <v>Kelt: Győr, 1900.01.00</v>
      </c>
      <c r="C38" s="19"/>
      <c r="D38" s="117"/>
      <c r="E38" s="118"/>
      <c r="F38" s="118"/>
    </row>
    <row r="39" spans="2:6" ht="23.25" customHeight="1" x14ac:dyDescent="0.25">
      <c r="C39" s="19"/>
      <c r="D39" s="119" t="s">
        <v>227</v>
      </c>
      <c r="E39" s="120"/>
      <c r="F39" s="120"/>
    </row>
    <row r="40" spans="2:6" x14ac:dyDescent="0.25">
      <c r="B40" s="18" t="s">
        <v>242</v>
      </c>
      <c r="E40" s="28"/>
    </row>
    <row r="41" spans="2:6" x14ac:dyDescent="0.25">
      <c r="B41" s="18"/>
      <c r="E41" s="28"/>
    </row>
    <row r="42" spans="2:6" x14ac:dyDescent="0.25">
      <c r="D42" s="29"/>
      <c r="E42" s="29"/>
      <c r="F42" s="29"/>
    </row>
    <row r="43" spans="2:6" x14ac:dyDescent="0.25">
      <c r="D43" s="121" t="s">
        <v>229</v>
      </c>
      <c r="E43" s="122"/>
      <c r="F43" s="122"/>
    </row>
  </sheetData>
  <sheetProtection algorithmName="SHA-512" hashValue="8kbbSD4JkGZK4V3Cjo7yZ1GqyGuSTM+XcRkIOyFIe05AimTvjFRxx9WmkYCLB5ePNNENy+zAIEfGQdSHcxQSrQ==" saltValue="bkd89hsZI+NYHUz22sTUJg==" spinCount="100000" sheet="1" objects="1" scenarios="1"/>
  <mergeCells count="17">
    <mergeCell ref="C21:F21"/>
    <mergeCell ref="A1:F1"/>
    <mergeCell ref="A2:F2"/>
    <mergeCell ref="A3:F3"/>
    <mergeCell ref="A4:F4"/>
    <mergeCell ref="A5:B5"/>
    <mergeCell ref="C5:D5"/>
    <mergeCell ref="C9:F9"/>
    <mergeCell ref="C14:F14"/>
    <mergeCell ref="C18:F18"/>
    <mergeCell ref="C19:F19"/>
    <mergeCell ref="C20:F20"/>
    <mergeCell ref="B25:F31"/>
    <mergeCell ref="C32:F32"/>
    <mergeCell ref="D38:F38"/>
    <mergeCell ref="D39:F39"/>
    <mergeCell ref="D43:F43"/>
  </mergeCell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zoomScale="55" zoomScaleNormal="55" workbookViewId="0">
      <selection activeCell="B53" sqref="B53"/>
    </sheetView>
  </sheetViews>
  <sheetFormatPr defaultRowHeight="15" x14ac:dyDescent="0.25"/>
  <cols>
    <col min="1" max="1" width="12.5703125" customWidth="1"/>
    <col min="2" max="2" width="25.85546875" customWidth="1"/>
    <col min="4" max="4" width="10.140625" bestFit="1" customWidth="1"/>
    <col min="22" max="22" width="26" bestFit="1" customWidth="1"/>
    <col min="23" max="23" width="81.140625" customWidth="1"/>
    <col min="24" max="24" width="53.28515625" customWidth="1"/>
  </cols>
  <sheetData>
    <row r="1" spans="1:24" x14ac:dyDescent="0.25">
      <c r="A1" t="s">
        <v>68</v>
      </c>
      <c r="B1" t="s">
        <v>60</v>
      </c>
      <c r="D1" t="s">
        <v>186</v>
      </c>
      <c r="H1" t="s">
        <v>69</v>
      </c>
      <c r="J1" s="4" t="s">
        <v>74</v>
      </c>
      <c r="K1" t="s">
        <v>75</v>
      </c>
      <c r="L1" s="4" t="s">
        <v>76</v>
      </c>
      <c r="M1" s="4" t="s">
        <v>77</v>
      </c>
      <c r="N1" s="4" t="s">
        <v>78</v>
      </c>
      <c r="O1" s="4" t="s">
        <v>79</v>
      </c>
      <c r="P1" s="4" t="s">
        <v>80</v>
      </c>
      <c r="Q1" s="4" t="s">
        <v>81</v>
      </c>
      <c r="R1" s="4" t="s">
        <v>82</v>
      </c>
      <c r="S1" s="4" t="s">
        <v>83</v>
      </c>
      <c r="V1" s="4" t="s">
        <v>282</v>
      </c>
      <c r="W1" t="s">
        <v>284</v>
      </c>
      <c r="X1" t="s">
        <v>283</v>
      </c>
    </row>
    <row r="2" spans="1:24" ht="195" x14ac:dyDescent="0.25">
      <c r="A2" t="s">
        <v>185</v>
      </c>
      <c r="B2" s="1" t="s">
        <v>1</v>
      </c>
      <c r="D2" s="14">
        <v>41791</v>
      </c>
      <c r="E2" t="s">
        <v>188</v>
      </c>
      <c r="F2" t="s">
        <v>191</v>
      </c>
      <c r="G2" t="s">
        <v>200</v>
      </c>
      <c r="H2" t="s">
        <v>70</v>
      </c>
      <c r="J2" s="5" t="s">
        <v>84</v>
      </c>
      <c r="K2" s="6" t="s">
        <v>85</v>
      </c>
      <c r="L2" s="4" t="s">
        <v>86</v>
      </c>
      <c r="M2" s="6" t="s">
        <v>87</v>
      </c>
      <c r="N2" s="4" t="s">
        <v>88</v>
      </c>
      <c r="O2" s="6" t="s">
        <v>89</v>
      </c>
      <c r="P2" s="4" t="s">
        <v>90</v>
      </c>
      <c r="Q2" s="6" t="s">
        <v>91</v>
      </c>
      <c r="R2" s="4" t="s">
        <v>92</v>
      </c>
      <c r="S2" s="6" t="s">
        <v>93</v>
      </c>
      <c r="V2" s="53" t="s">
        <v>1</v>
      </c>
      <c r="W2" s="50" t="s">
        <v>340</v>
      </c>
      <c r="X2" s="49" t="s">
        <v>341</v>
      </c>
    </row>
    <row r="3" spans="1:24" ht="165" x14ac:dyDescent="0.25">
      <c r="A3" t="s">
        <v>171</v>
      </c>
      <c r="B3" s="1" t="s">
        <v>2</v>
      </c>
      <c r="D3" s="14">
        <v>73201</v>
      </c>
      <c r="E3" t="s">
        <v>189</v>
      </c>
      <c r="F3" t="s">
        <v>192</v>
      </c>
      <c r="G3" t="s">
        <v>194</v>
      </c>
      <c r="H3" t="s">
        <v>71</v>
      </c>
      <c r="J3" s="5" t="s">
        <v>94</v>
      </c>
      <c r="K3" s="7" t="s">
        <v>95</v>
      </c>
      <c r="L3" t="s">
        <v>96</v>
      </c>
      <c r="M3" s="7" t="s">
        <v>97</v>
      </c>
      <c r="N3" t="s">
        <v>98</v>
      </c>
      <c r="O3" s="7" t="s">
        <v>99</v>
      </c>
      <c r="P3" t="s">
        <v>100</v>
      </c>
      <c r="Q3" s="7" t="s">
        <v>101</v>
      </c>
      <c r="R3" t="s">
        <v>102</v>
      </c>
      <c r="S3" s="7" t="s">
        <v>103</v>
      </c>
      <c r="V3" s="53" t="s">
        <v>2</v>
      </c>
      <c r="W3" s="52" t="s">
        <v>342</v>
      </c>
      <c r="X3" s="54" t="s">
        <v>285</v>
      </c>
    </row>
    <row r="4" spans="1:24" ht="105" x14ac:dyDescent="0.25">
      <c r="A4" t="s">
        <v>59</v>
      </c>
      <c r="B4" s="1" t="s">
        <v>338</v>
      </c>
      <c r="E4" t="s">
        <v>190</v>
      </c>
      <c r="F4" t="s">
        <v>193</v>
      </c>
      <c r="G4" t="s">
        <v>195</v>
      </c>
      <c r="H4" t="s">
        <v>72</v>
      </c>
      <c r="J4" s="5" t="s">
        <v>104</v>
      </c>
      <c r="K4" s="7" t="s">
        <v>105</v>
      </c>
      <c r="L4" t="s">
        <v>106</v>
      </c>
      <c r="M4" s="7" t="s">
        <v>107</v>
      </c>
      <c r="N4" t="s">
        <v>108</v>
      </c>
      <c r="O4" s="7" t="s">
        <v>109</v>
      </c>
      <c r="P4" t="s">
        <v>110</v>
      </c>
      <c r="Q4" s="7" t="s">
        <v>111</v>
      </c>
      <c r="R4" t="s">
        <v>112</v>
      </c>
      <c r="S4" s="7" t="s">
        <v>113</v>
      </c>
      <c r="V4" s="53" t="s">
        <v>338</v>
      </c>
      <c r="W4" s="55" t="s">
        <v>343</v>
      </c>
      <c r="X4" s="54" t="s">
        <v>286</v>
      </c>
    </row>
    <row r="5" spans="1:24" ht="75" x14ac:dyDescent="0.25">
      <c r="B5" s="1" t="s">
        <v>339</v>
      </c>
      <c r="G5" t="s">
        <v>196</v>
      </c>
      <c r="H5" t="s">
        <v>73</v>
      </c>
      <c r="J5" s="5" t="s">
        <v>114</v>
      </c>
      <c r="K5" s="7" t="s">
        <v>115</v>
      </c>
      <c r="L5" t="s">
        <v>116</v>
      </c>
      <c r="M5" s="7" t="s">
        <v>117</v>
      </c>
      <c r="N5" t="s">
        <v>118</v>
      </c>
      <c r="O5" s="7" t="s">
        <v>119</v>
      </c>
      <c r="P5" t="s">
        <v>120</v>
      </c>
      <c r="Q5" s="7" t="s">
        <v>121</v>
      </c>
      <c r="V5" s="53" t="s">
        <v>339</v>
      </c>
      <c r="W5" s="57" t="s">
        <v>287</v>
      </c>
      <c r="X5" s="54" t="s">
        <v>300</v>
      </c>
    </row>
    <row r="6" spans="1:24" ht="165" x14ac:dyDescent="0.25">
      <c r="A6" t="s">
        <v>247</v>
      </c>
      <c r="B6" s="1" t="s">
        <v>61</v>
      </c>
      <c r="G6" t="s">
        <v>197</v>
      </c>
      <c r="J6" s="5" t="s">
        <v>122</v>
      </c>
      <c r="K6" s="7" t="s">
        <v>123</v>
      </c>
      <c r="L6" t="s">
        <v>124</v>
      </c>
      <c r="M6" s="7" t="s">
        <v>125</v>
      </c>
      <c r="N6" t="s">
        <v>126</v>
      </c>
      <c r="O6" s="7" t="s">
        <v>127</v>
      </c>
      <c r="V6" s="53" t="s">
        <v>61</v>
      </c>
      <c r="W6" s="55" t="s">
        <v>302</v>
      </c>
      <c r="X6" s="56" t="s">
        <v>299</v>
      </c>
    </row>
    <row r="7" spans="1:24" ht="60" x14ac:dyDescent="0.25">
      <c r="B7" s="1" t="s">
        <v>13</v>
      </c>
      <c r="D7" t="s">
        <v>36</v>
      </c>
      <c r="G7" t="s">
        <v>198</v>
      </c>
      <c r="J7" s="8" t="s">
        <v>128</v>
      </c>
      <c r="K7" s="7" t="s">
        <v>129</v>
      </c>
      <c r="L7" t="s">
        <v>130</v>
      </c>
      <c r="M7" s="7" t="s">
        <v>131</v>
      </c>
      <c r="N7" t="s">
        <v>132</v>
      </c>
      <c r="O7" s="7" t="s">
        <v>133</v>
      </c>
      <c r="V7" s="53" t="s">
        <v>13</v>
      </c>
      <c r="W7" s="57" t="s">
        <v>315</v>
      </c>
      <c r="X7" s="56" t="s">
        <v>314</v>
      </c>
    </row>
    <row r="8" spans="1:24" ht="60" x14ac:dyDescent="0.25">
      <c r="B8" s="1" t="s">
        <v>14</v>
      </c>
      <c r="D8" t="s">
        <v>269</v>
      </c>
      <c r="G8" t="s">
        <v>199</v>
      </c>
      <c r="J8" s="8" t="s">
        <v>134</v>
      </c>
      <c r="K8" s="7" t="s">
        <v>135</v>
      </c>
      <c r="M8" s="7"/>
      <c r="N8" t="s">
        <v>136</v>
      </c>
      <c r="O8" s="7" t="s">
        <v>137</v>
      </c>
      <c r="V8" s="53" t="s">
        <v>14</v>
      </c>
      <c r="W8" s="57" t="s">
        <v>303</v>
      </c>
      <c r="X8" s="56" t="s">
        <v>301</v>
      </c>
    </row>
    <row r="9" spans="1:24" ht="60" x14ac:dyDescent="0.25">
      <c r="B9" s="1" t="s">
        <v>15</v>
      </c>
      <c r="E9" s="8" t="str">
        <f>IF(D7=adatsablon!$B$54,"felsőfokú",IF(háttértábla!D8=adatsablon!$B$54,"középfokú",""))</f>
        <v/>
      </c>
      <c r="J9" s="8" t="s">
        <v>138</v>
      </c>
      <c r="K9" s="7" t="s">
        <v>139</v>
      </c>
      <c r="M9" s="7"/>
      <c r="N9" t="s">
        <v>140</v>
      </c>
      <c r="O9" s="7" t="s">
        <v>141</v>
      </c>
      <c r="V9" s="53" t="s">
        <v>15</v>
      </c>
      <c r="W9" s="57" t="s">
        <v>304</v>
      </c>
      <c r="X9" s="54" t="s">
        <v>316</v>
      </c>
    </row>
    <row r="10" spans="1:24" x14ac:dyDescent="0.25">
      <c r="B10" s="1" t="s">
        <v>337</v>
      </c>
      <c r="E10" s="8"/>
      <c r="J10" s="8"/>
      <c r="K10" s="7"/>
      <c r="M10" s="7"/>
      <c r="O10" s="7"/>
      <c r="V10" s="53"/>
      <c r="W10" s="57"/>
      <c r="X10" s="54"/>
    </row>
    <row r="11" spans="1:24" ht="90" x14ac:dyDescent="0.25">
      <c r="B11" s="2" t="s">
        <v>8</v>
      </c>
      <c r="E11" s="8" t="str">
        <f>IF(D7=adatsablon!$B$31,"felsőfokú",IF(háttértábla!D8=adatsablon!$B$31,"középfokú",""))</f>
        <v/>
      </c>
      <c r="J11" s="8" t="s">
        <v>142</v>
      </c>
      <c r="K11" s="7" t="s">
        <v>143</v>
      </c>
      <c r="M11" s="7"/>
      <c r="N11" t="s">
        <v>144</v>
      </c>
      <c r="O11" s="7" t="s">
        <v>145</v>
      </c>
      <c r="V11" s="2" t="s">
        <v>8</v>
      </c>
      <c r="W11" s="55" t="s">
        <v>297</v>
      </c>
      <c r="X11" s="58" t="s">
        <v>295</v>
      </c>
    </row>
    <row r="12" spans="1:24" ht="90" x14ac:dyDescent="0.25">
      <c r="B12" s="2" t="s">
        <v>62</v>
      </c>
      <c r="E12" t="s">
        <v>271</v>
      </c>
      <c r="J12" s="8" t="s">
        <v>146</v>
      </c>
      <c r="K12" s="7" t="s">
        <v>147</v>
      </c>
      <c r="V12" s="2" t="s">
        <v>62</v>
      </c>
      <c r="W12" s="55" t="s">
        <v>294</v>
      </c>
      <c r="X12" s="54" t="s">
        <v>296</v>
      </c>
    </row>
    <row r="13" spans="1:24" ht="45" x14ac:dyDescent="0.25">
      <c r="B13" s="2" t="s">
        <v>10</v>
      </c>
      <c r="E13" t="s">
        <v>270</v>
      </c>
      <c r="J13" s="8" t="s">
        <v>148</v>
      </c>
      <c r="K13" s="7" t="s">
        <v>149</v>
      </c>
      <c r="V13" s="2" t="s">
        <v>10</v>
      </c>
      <c r="W13" s="57" t="s">
        <v>298</v>
      </c>
    </row>
    <row r="14" spans="1:24" ht="105" x14ac:dyDescent="0.25">
      <c r="B14" s="2" t="s">
        <v>63</v>
      </c>
      <c r="E14" t="s">
        <v>266</v>
      </c>
      <c r="J14" s="8" t="s">
        <v>6</v>
      </c>
      <c r="K14" s="7" t="s">
        <v>150</v>
      </c>
      <c r="V14" s="2" t="s">
        <v>63</v>
      </c>
      <c r="W14" s="57" t="s">
        <v>291</v>
      </c>
      <c r="X14" s="54" t="s">
        <v>290</v>
      </c>
    </row>
    <row r="15" spans="1:24" ht="105" x14ac:dyDescent="0.25">
      <c r="B15" s="2" t="s">
        <v>4</v>
      </c>
      <c r="E15" t="s">
        <v>272</v>
      </c>
      <c r="J15" s="8" t="s">
        <v>151</v>
      </c>
      <c r="K15" s="7" t="s">
        <v>152</v>
      </c>
      <c r="V15" s="2" t="s">
        <v>4</v>
      </c>
      <c r="W15" s="55" t="s">
        <v>289</v>
      </c>
      <c r="X15" s="54" t="s">
        <v>288</v>
      </c>
    </row>
    <row r="16" spans="1:24" ht="90" x14ac:dyDescent="0.25">
      <c r="B16" s="2" t="s">
        <v>64</v>
      </c>
      <c r="E16" t="s">
        <v>263</v>
      </c>
      <c r="J16" s="8" t="s">
        <v>153</v>
      </c>
      <c r="K16" s="7" t="s">
        <v>154</v>
      </c>
      <c r="V16" s="2" t="s">
        <v>64</v>
      </c>
      <c r="W16" s="57" t="s">
        <v>293</v>
      </c>
      <c r="X16" s="54" t="s">
        <v>292</v>
      </c>
    </row>
    <row r="17" spans="2:24" ht="60" x14ac:dyDescent="0.25">
      <c r="B17" s="2" t="s">
        <v>18</v>
      </c>
      <c r="E17" t="s">
        <v>262</v>
      </c>
      <c r="J17" s="8" t="s">
        <v>155</v>
      </c>
      <c r="K17" s="7" t="s">
        <v>156</v>
      </c>
      <c r="V17" s="2" t="s">
        <v>18</v>
      </c>
      <c r="W17" s="57" t="s">
        <v>330</v>
      </c>
      <c r="X17" s="54" t="s">
        <v>306</v>
      </c>
    </row>
    <row r="18" spans="2:24" ht="45" x14ac:dyDescent="0.25">
      <c r="B18" s="2" t="s">
        <v>248</v>
      </c>
      <c r="E18" t="s">
        <v>264</v>
      </c>
      <c r="J18" s="8" t="s">
        <v>157</v>
      </c>
      <c r="K18" s="7" t="s">
        <v>158</v>
      </c>
      <c r="V18" s="2" t="s">
        <v>248</v>
      </c>
      <c r="W18" s="57" t="s">
        <v>329</v>
      </c>
      <c r="X18" s="54" t="s">
        <v>305</v>
      </c>
    </row>
    <row r="19" spans="2:24" ht="60" x14ac:dyDescent="0.25">
      <c r="B19" s="2" t="s">
        <v>21</v>
      </c>
      <c r="E19" t="s">
        <v>265</v>
      </c>
      <c r="J19" s="8" t="s">
        <v>159</v>
      </c>
      <c r="K19" s="7" t="s">
        <v>160</v>
      </c>
      <c r="V19" s="2" t="s">
        <v>21</v>
      </c>
      <c r="W19" s="57" t="s">
        <v>328</v>
      </c>
      <c r="X19" s="56" t="s">
        <v>317</v>
      </c>
    </row>
    <row r="20" spans="2:24" x14ac:dyDescent="0.25">
      <c r="B20" s="2" t="s">
        <v>344</v>
      </c>
      <c r="E20" t="s">
        <v>267</v>
      </c>
      <c r="J20" s="8" t="s">
        <v>161</v>
      </c>
      <c r="K20" s="7" t="s">
        <v>162</v>
      </c>
      <c r="V20" s="2"/>
      <c r="W20" s="51" t="s">
        <v>281</v>
      </c>
    </row>
    <row r="21" spans="2:24" ht="60" x14ac:dyDescent="0.25">
      <c r="B21" s="2" t="s">
        <v>23</v>
      </c>
      <c r="E21" t="s">
        <v>268</v>
      </c>
      <c r="J21" s="8" t="s">
        <v>163</v>
      </c>
      <c r="K21" s="7" t="s">
        <v>164</v>
      </c>
      <c r="V21" s="2" t="s">
        <v>23</v>
      </c>
      <c r="W21" s="57" t="s">
        <v>328</v>
      </c>
      <c r="X21" s="56" t="s">
        <v>317</v>
      </c>
    </row>
    <row r="22" spans="2:24" ht="60" x14ac:dyDescent="0.25">
      <c r="B22" s="2" t="s">
        <v>26</v>
      </c>
      <c r="J22" s="8" t="s">
        <v>165</v>
      </c>
      <c r="K22" s="7" t="s">
        <v>166</v>
      </c>
      <c r="V22" s="2" t="s">
        <v>26</v>
      </c>
      <c r="W22" s="57" t="s">
        <v>328</v>
      </c>
      <c r="X22" s="56" t="s">
        <v>317</v>
      </c>
    </row>
    <row r="23" spans="2:24" ht="45" x14ac:dyDescent="0.25">
      <c r="B23" s="2" t="s">
        <v>31</v>
      </c>
      <c r="J23" s="8" t="s">
        <v>167</v>
      </c>
      <c r="K23" s="7" t="s">
        <v>168</v>
      </c>
      <c r="V23" s="2" t="s">
        <v>31</v>
      </c>
      <c r="W23" s="57" t="s">
        <v>308</v>
      </c>
      <c r="X23" s="54" t="s">
        <v>307</v>
      </c>
    </row>
    <row r="24" spans="2:24" x14ac:dyDescent="0.25">
      <c r="B24" s="3" t="s">
        <v>65</v>
      </c>
      <c r="J24" s="8" t="s">
        <v>169</v>
      </c>
      <c r="K24" s="7" t="s">
        <v>170</v>
      </c>
      <c r="V24" s="3" t="s">
        <v>65</v>
      </c>
      <c r="W24" s="51" t="s">
        <v>281</v>
      </c>
      <c r="X24" s="56" t="s">
        <v>281</v>
      </c>
    </row>
    <row r="25" spans="2:24" ht="90" x14ac:dyDescent="0.25">
      <c r="B25" s="3" t="s">
        <v>34</v>
      </c>
      <c r="J25" s="4" t="s">
        <v>86</v>
      </c>
      <c r="K25" s="6" t="s">
        <v>87</v>
      </c>
      <c r="V25" s="59" t="s">
        <v>34</v>
      </c>
      <c r="W25" s="57" t="s">
        <v>309</v>
      </c>
      <c r="X25" s="56" t="s">
        <v>310</v>
      </c>
    </row>
    <row r="26" spans="2:24" x14ac:dyDescent="0.25">
      <c r="B26" s="3" t="s">
        <v>66</v>
      </c>
      <c r="J26" t="s">
        <v>96</v>
      </c>
      <c r="K26" s="7" t="s">
        <v>97</v>
      </c>
      <c r="V26" s="3" t="s">
        <v>66</v>
      </c>
      <c r="W26" s="51" t="s">
        <v>281</v>
      </c>
      <c r="X26" s="51" t="s">
        <v>281</v>
      </c>
    </row>
    <row r="27" spans="2:24" x14ac:dyDescent="0.25">
      <c r="B27" s="3" t="s">
        <v>67</v>
      </c>
      <c r="J27" t="s">
        <v>106</v>
      </c>
      <c r="K27" s="7" t="s">
        <v>107</v>
      </c>
      <c r="V27" s="3" t="s">
        <v>67</v>
      </c>
      <c r="W27" s="51" t="s">
        <v>281</v>
      </c>
      <c r="X27" s="51" t="s">
        <v>281</v>
      </c>
    </row>
    <row r="28" spans="2:24" ht="75" x14ac:dyDescent="0.25">
      <c r="B28" s="3" t="s">
        <v>32</v>
      </c>
      <c r="J28" t="s">
        <v>116</v>
      </c>
      <c r="K28" s="7" t="s">
        <v>117</v>
      </c>
      <c r="V28" s="59" t="s">
        <v>32</v>
      </c>
      <c r="W28" s="57" t="s">
        <v>311</v>
      </c>
      <c r="X28" s="56" t="s">
        <v>312</v>
      </c>
    </row>
    <row r="29" spans="2:24" ht="45" x14ac:dyDescent="0.25">
      <c r="B29" s="3" t="s">
        <v>29</v>
      </c>
      <c r="J29" t="s">
        <v>124</v>
      </c>
      <c r="K29" s="7" t="s">
        <v>125</v>
      </c>
      <c r="V29" s="59" t="s">
        <v>29</v>
      </c>
      <c r="W29" s="57" t="s">
        <v>318</v>
      </c>
      <c r="X29" s="56" t="s">
        <v>313</v>
      </c>
    </row>
    <row r="30" spans="2:24" ht="180" x14ac:dyDescent="0.25">
      <c r="B30" s="3" t="s">
        <v>172</v>
      </c>
      <c r="J30" t="s">
        <v>130</v>
      </c>
      <c r="K30" s="7" t="s">
        <v>131</v>
      </c>
      <c r="V30" s="59" t="s">
        <v>172</v>
      </c>
      <c r="W30" s="55" t="s">
        <v>319</v>
      </c>
      <c r="X30" s="56" t="s">
        <v>320</v>
      </c>
    </row>
    <row r="31" spans="2:24" ht="150" x14ac:dyDescent="0.25">
      <c r="B31" s="3" t="s">
        <v>173</v>
      </c>
      <c r="J31" s="4" t="s">
        <v>88</v>
      </c>
      <c r="K31" s="6" t="s">
        <v>89</v>
      </c>
      <c r="V31" s="59" t="s">
        <v>173</v>
      </c>
      <c r="X31" s="56" t="s">
        <v>321</v>
      </c>
    </row>
    <row r="32" spans="2:24" ht="150" x14ac:dyDescent="0.25">
      <c r="B32" s="3" t="s">
        <v>174</v>
      </c>
      <c r="J32" t="s">
        <v>98</v>
      </c>
      <c r="K32" s="7" t="s">
        <v>99</v>
      </c>
      <c r="V32" s="59" t="s">
        <v>174</v>
      </c>
      <c r="W32" s="57" t="s">
        <v>322</v>
      </c>
      <c r="X32" s="56" t="s">
        <v>323</v>
      </c>
    </row>
    <row r="33" spans="2:24" ht="150" x14ac:dyDescent="0.25">
      <c r="B33" s="3" t="s">
        <v>175</v>
      </c>
      <c r="J33" t="s">
        <v>108</v>
      </c>
      <c r="K33" s="7" t="s">
        <v>109</v>
      </c>
      <c r="V33" s="59" t="s">
        <v>175</v>
      </c>
      <c r="W33" s="56"/>
      <c r="X33" s="56" t="s">
        <v>336</v>
      </c>
    </row>
    <row r="34" spans="2:24" ht="210" x14ac:dyDescent="0.25">
      <c r="B34" s="3" t="s">
        <v>176</v>
      </c>
      <c r="J34" t="s">
        <v>118</v>
      </c>
      <c r="K34" s="7" t="s">
        <v>119</v>
      </c>
      <c r="V34" s="59" t="s">
        <v>176</v>
      </c>
      <c r="W34" s="56"/>
      <c r="X34" s="56" t="s">
        <v>324</v>
      </c>
    </row>
    <row r="35" spans="2:24" ht="90" x14ac:dyDescent="0.25">
      <c r="B35" s="3" t="s">
        <v>183</v>
      </c>
      <c r="J35" t="s">
        <v>126</v>
      </c>
      <c r="K35" s="7" t="s">
        <v>127</v>
      </c>
      <c r="V35" s="3" t="s">
        <v>183</v>
      </c>
      <c r="W35" s="56"/>
      <c r="X35" s="56" t="s">
        <v>327</v>
      </c>
    </row>
    <row r="36" spans="2:24" ht="90" x14ac:dyDescent="0.25">
      <c r="B36" s="3" t="s">
        <v>177</v>
      </c>
      <c r="J36" t="s">
        <v>132</v>
      </c>
      <c r="K36" s="7" t="s">
        <v>133</v>
      </c>
      <c r="V36" s="59" t="s">
        <v>177</v>
      </c>
      <c r="W36" s="56"/>
      <c r="X36" s="56" t="s">
        <v>327</v>
      </c>
    </row>
    <row r="37" spans="2:24" ht="90" x14ac:dyDescent="0.25">
      <c r="B37" s="3" t="s">
        <v>178</v>
      </c>
      <c r="J37" t="s">
        <v>136</v>
      </c>
      <c r="K37" s="7" t="s">
        <v>137</v>
      </c>
      <c r="V37" s="59" t="s">
        <v>178</v>
      </c>
      <c r="W37" s="56"/>
      <c r="X37" s="56" t="s">
        <v>327</v>
      </c>
    </row>
    <row r="38" spans="2:24" ht="90" x14ac:dyDescent="0.25">
      <c r="B38" s="3" t="s">
        <v>179</v>
      </c>
      <c r="J38" t="s">
        <v>140</v>
      </c>
      <c r="K38" s="7" t="s">
        <v>141</v>
      </c>
      <c r="V38" s="59" t="s">
        <v>179</v>
      </c>
      <c r="W38" s="56"/>
      <c r="X38" s="56" t="s">
        <v>327</v>
      </c>
    </row>
    <row r="39" spans="2:24" ht="150" x14ac:dyDescent="0.25">
      <c r="B39" s="3" t="s">
        <v>180</v>
      </c>
      <c r="J39" t="s">
        <v>144</v>
      </c>
      <c r="K39" s="7" t="s">
        <v>145</v>
      </c>
      <c r="V39" s="59" t="s">
        <v>180</v>
      </c>
      <c r="W39" s="55" t="s">
        <v>325</v>
      </c>
      <c r="X39" s="56" t="s">
        <v>326</v>
      </c>
    </row>
    <row r="40" spans="2:24" ht="90" x14ac:dyDescent="0.25">
      <c r="B40" s="3" t="s">
        <v>181</v>
      </c>
      <c r="J40" s="4" t="s">
        <v>90</v>
      </c>
      <c r="K40" s="6" t="s">
        <v>91</v>
      </c>
      <c r="V40" s="59" t="s">
        <v>181</v>
      </c>
      <c r="W40" s="56"/>
      <c r="X40" s="56" t="s">
        <v>327</v>
      </c>
    </row>
    <row r="41" spans="2:24" ht="90" x14ac:dyDescent="0.25">
      <c r="B41" s="3" t="s">
        <v>182</v>
      </c>
      <c r="J41" t="s">
        <v>100</v>
      </c>
      <c r="K41" s="7" t="s">
        <v>101</v>
      </c>
      <c r="V41" s="59" t="s">
        <v>182</v>
      </c>
      <c r="W41" s="56"/>
      <c r="X41" s="56" t="s">
        <v>327</v>
      </c>
    </row>
    <row r="42" spans="2:24" ht="165" x14ac:dyDescent="0.25">
      <c r="J42" t="s">
        <v>110</v>
      </c>
      <c r="K42" s="7" t="s">
        <v>111</v>
      </c>
      <c r="V42" s="59" t="s">
        <v>337</v>
      </c>
      <c r="W42" s="55" t="s">
        <v>302</v>
      </c>
      <c r="X42" s="56" t="s">
        <v>299</v>
      </c>
    </row>
    <row r="43" spans="2:24" ht="45" x14ac:dyDescent="0.25">
      <c r="B43" t="s">
        <v>43</v>
      </c>
      <c r="J43" t="s">
        <v>120</v>
      </c>
      <c r="K43" s="7" t="s">
        <v>121</v>
      </c>
      <c r="V43" s="59" t="s">
        <v>344</v>
      </c>
      <c r="W43" s="56" t="s">
        <v>346</v>
      </c>
      <c r="X43" s="56" t="s">
        <v>345</v>
      </c>
    </row>
    <row r="44" spans="2:24" x14ac:dyDescent="0.25">
      <c r="B44" t="s">
        <v>44</v>
      </c>
      <c r="J44" s="4" t="s">
        <v>92</v>
      </c>
      <c r="K44" s="6" t="s">
        <v>93</v>
      </c>
    </row>
    <row r="45" spans="2:24" x14ac:dyDescent="0.25">
      <c r="B45" t="s">
        <v>45</v>
      </c>
      <c r="J45" t="s">
        <v>102</v>
      </c>
      <c r="K45" s="7" t="s">
        <v>103</v>
      </c>
    </row>
    <row r="46" spans="2:24" x14ac:dyDescent="0.25">
      <c r="B46" t="s">
        <v>46</v>
      </c>
      <c r="J46" t="s">
        <v>112</v>
      </c>
      <c r="K46" s="7" t="s">
        <v>113</v>
      </c>
    </row>
    <row r="47" spans="2:24" x14ac:dyDescent="0.25">
      <c r="B47" t="s">
        <v>47</v>
      </c>
    </row>
    <row r="48" spans="2:24" x14ac:dyDescent="0.25">
      <c r="B48" t="s">
        <v>48</v>
      </c>
    </row>
    <row r="49" spans="2:2" x14ac:dyDescent="0.25">
      <c r="B49" t="s">
        <v>49</v>
      </c>
    </row>
    <row r="50" spans="2:2" x14ac:dyDescent="0.25">
      <c r="B50" t="s">
        <v>337</v>
      </c>
    </row>
    <row r="51" spans="2:2" x14ac:dyDescent="0.25">
      <c r="B51" t="s">
        <v>50</v>
      </c>
    </row>
  </sheetData>
  <sheetProtection algorithmName="SHA-512" hashValue="k2/B+xKLdPtORgQqwCljvmdFvtaY5+wdkT6KnCETh0TktfZ5PKoSap10YXZa5CNilmOHDU48akeIMir+IkxUVw==" saltValue="y3evV19dnc59qMNXNaQte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12</vt:i4>
      </vt:variant>
    </vt:vector>
  </HeadingPairs>
  <TitlesOfParts>
    <vt:vector size="16" baseType="lpstr">
      <vt:lpstr>adatsablon</vt:lpstr>
      <vt:lpstr>GMF-MÜGY-15 A-2014 (pály. lap)</vt:lpstr>
      <vt:lpstr>GMF-MÜGY-15 B-2014 (kinev. lap)</vt:lpstr>
      <vt:lpstr>háttértábla</vt:lpstr>
      <vt:lpstr>felsőfokú</vt:lpstr>
      <vt:lpstr>középfokú</vt:lpstr>
      <vt:lpstr>Nem_oktatói</vt:lpstr>
      <vt:lpstr>nktus</vt:lpstr>
      <vt:lpstr>nyelv</vt:lpstr>
      <vt:lpstr>nyelvszint</vt:lpstr>
      <vt:lpstr>nyelvvizsgatípus</vt:lpstr>
      <vt:lpstr>ocens</vt:lpstr>
      <vt:lpstr>Oktatói</vt:lpstr>
      <vt:lpstr>segéd</vt:lpstr>
      <vt:lpstr>tanár</vt:lpstr>
      <vt:lpstr>Vezetői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Zsolt</dc:creator>
  <cp:lastModifiedBy>Mandlné Árpás-Erdődi Zsuzsa</cp:lastModifiedBy>
  <cp:lastPrinted>2014-10-08T06:24:40Z</cp:lastPrinted>
  <dcterms:created xsi:type="dcterms:W3CDTF">2014-05-21T16:26:48Z</dcterms:created>
  <dcterms:modified xsi:type="dcterms:W3CDTF">2014-10-08T06:25:25Z</dcterms:modified>
</cp:coreProperties>
</file>